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6855" tabRatio="593" activeTab="0"/>
  </bookViews>
  <sheets>
    <sheet name="ĐHCT- K52" sheetId="1" r:id="rId1"/>
    <sheet name="LAI TAU - K52" sheetId="2" r:id="rId2"/>
    <sheet name="Xét dk thi TN" sheetId="3" r:id="rId3"/>
    <sheet name="ĐHKK - K52" sheetId="4" r:id="rId4"/>
    <sheet name="Xét ĐK thi TN" sheetId="5" r:id="rId5"/>
    <sheet name="Xét ĐKTN Đợt 1" sheetId="6" r:id="rId6"/>
  </sheets>
  <definedNames/>
  <calcPr fullCalcOnLoad="1"/>
</workbook>
</file>

<file path=xl/sharedStrings.xml><?xml version="1.0" encoding="utf-8"?>
<sst xmlns="http://schemas.openxmlformats.org/spreadsheetml/2006/main" count="739" uniqueCount="331">
  <si>
    <t>Nam</t>
  </si>
  <si>
    <t>TT</t>
  </si>
  <si>
    <t>Ghi chú</t>
  </si>
  <si>
    <t>Tiến</t>
  </si>
  <si>
    <t>Đạt</t>
  </si>
  <si>
    <t>Trung</t>
  </si>
  <si>
    <t>Thành</t>
  </si>
  <si>
    <t>Tân</t>
  </si>
  <si>
    <t>Quang</t>
  </si>
  <si>
    <t>Cường</t>
  </si>
  <si>
    <t>Minh</t>
  </si>
  <si>
    <t>Năm sinh</t>
  </si>
  <si>
    <t>Độc lập - Tự do - Hạnh phúc</t>
  </si>
  <si>
    <t>Huy</t>
  </si>
  <si>
    <t>CỘNG HÒA XÃ HỘI CHỦ NGHĨA VIỆT NAM</t>
  </si>
  <si>
    <t>PHÂN HIỆU PHÍA NAM</t>
  </si>
  <si>
    <t>BẢNG ĐIỂM</t>
  </si>
  <si>
    <t xml:space="preserve">Họ và tên </t>
  </si>
  <si>
    <t>Điểm tổng kết HK I</t>
  </si>
  <si>
    <t>Điểm tổng kết HKII</t>
  </si>
  <si>
    <t>Điểm tổng kết HKIII</t>
  </si>
  <si>
    <t>GDQP</t>
  </si>
  <si>
    <t>GDTC</t>
  </si>
  <si>
    <t>THCB</t>
  </si>
  <si>
    <t>Chính trị</t>
  </si>
  <si>
    <t>Anh văn</t>
  </si>
  <si>
    <t>Pháp luật</t>
  </si>
  <si>
    <t>ĐSTT</t>
  </si>
  <si>
    <t>ATLĐ</t>
  </si>
  <si>
    <t>Quy định vận tải HH trên ĐS</t>
  </si>
  <si>
    <t>Vẽ kỹ thuật</t>
  </si>
  <si>
    <t>Nghiệp vụ gác ghi</t>
  </si>
  <si>
    <t>Pháp luật đường sắt</t>
  </si>
  <si>
    <t>Nghiệp vụ trực ban chạy tàu ga P1</t>
  </si>
  <si>
    <t>Vận tải HH, HK LVQT</t>
  </si>
  <si>
    <t>Tổ chức xếp dỡ HH</t>
  </si>
  <si>
    <t>Quản trị DNVTĐS</t>
  </si>
  <si>
    <t>Kế toán thống kê ga tàu</t>
  </si>
  <si>
    <t xml:space="preserve"> Giải quyết TNGTVTĐS</t>
  </si>
  <si>
    <t>Tin học ứng dụng trong VTĐS</t>
  </si>
  <si>
    <t>Nghiệp vụ trực ban chạy tàu ga P2</t>
  </si>
  <si>
    <t>Nghiệp vụ trưởng tàu</t>
  </si>
  <si>
    <t>Cấm thi, học lại</t>
  </si>
  <si>
    <t>Kiểm tra bổ sung</t>
  </si>
  <si>
    <t>KTBS</t>
  </si>
  <si>
    <t>Học bổ sung</t>
  </si>
  <si>
    <t>HBS</t>
  </si>
  <si>
    <t xml:space="preserve">TỔNG CÔNG TY ĐƯỜNG SẮT VIỆT NAM </t>
  </si>
  <si>
    <t>Điểm TB HK I</t>
  </si>
  <si>
    <t>Điểm TB HK 4</t>
  </si>
  <si>
    <t>AV</t>
  </si>
  <si>
    <t>Dung sai lắp ghép</t>
  </si>
  <si>
    <t>TCVCHH và thương vụ</t>
  </si>
  <si>
    <t>PLĐS</t>
  </si>
  <si>
    <t>Bộ phận chạy đầu máy</t>
  </si>
  <si>
    <t>Động cơ diesel</t>
  </si>
  <si>
    <t>Hãm đầu máy</t>
  </si>
  <si>
    <t>NV thiết bị đuôi tàu</t>
  </si>
  <si>
    <t>Tổ chức vận dụng đầu máy</t>
  </si>
  <si>
    <t>BD, SC Đầu máy</t>
  </si>
  <si>
    <t>KT lái đầu máy</t>
  </si>
  <si>
    <t>Thực tập sửa chữa</t>
  </si>
  <si>
    <t xml:space="preserve">TRƯỜNG CAO ĐẲNG ĐƯỜNG SẮT  </t>
  </si>
  <si>
    <t xml:space="preserve">TCT ĐƯỜNG SẮT VIỆT NAM </t>
  </si>
  <si>
    <t>Tin học căn bản</t>
  </si>
  <si>
    <t>Mạch điện</t>
  </si>
  <si>
    <t>Máy điện</t>
  </si>
  <si>
    <t>Điện tử cơ bản</t>
  </si>
  <si>
    <t>Trang bị điện</t>
  </si>
  <si>
    <t>HL</t>
  </si>
  <si>
    <t xml:space="preserve">Thi lại </t>
  </si>
  <si>
    <t xml:space="preserve">Pháp luật </t>
  </si>
  <si>
    <t>Cđ</t>
  </si>
  <si>
    <t xml:space="preserve">Chuyển điểm </t>
  </si>
  <si>
    <t>Học lại</t>
  </si>
  <si>
    <t>Marketting trong VT ĐS</t>
  </si>
  <si>
    <t xml:space="preserve">Tổ chức chạy tàu </t>
  </si>
  <si>
    <t xml:space="preserve">Anh văn chuyên ngành </t>
  </si>
  <si>
    <t xml:space="preserve">Truyền động điện Điện đầu máy </t>
  </si>
  <si>
    <t xml:space="preserve">Nam/Nữ </t>
  </si>
  <si>
    <t>Điểm 
TB HK 2</t>
  </si>
  <si>
    <t>Sơn</t>
  </si>
  <si>
    <t>27/02/2000</t>
  </si>
  <si>
    <t>03/03/2000</t>
  </si>
  <si>
    <t xml:space="preserve">Nhập học trễ </t>
  </si>
  <si>
    <t>HM</t>
  </si>
  <si>
    <t xml:space="preserve">Nhập học muộn </t>
  </si>
  <si>
    <t>Thống kê:</t>
  </si>
  <si>
    <t xml:space="preserve">Học lại </t>
  </si>
  <si>
    <t>Nữ 
(Dấu X)</t>
  </si>
  <si>
    <t>Tuân</t>
  </si>
  <si>
    <t xml:space="preserve">Thống kê </t>
  </si>
  <si>
    <t>GD
TC</t>
  </si>
  <si>
    <t>10/09/1997</t>
  </si>
  <si>
    <t xml:space="preserve">Nam </t>
  </si>
  <si>
    <t xml:space="preserve">Nữ </t>
  </si>
  <si>
    <t>Vẽ kỹ thuật cơ khí</t>
  </si>
  <si>
    <t>Điện kỹ thuật</t>
  </si>
  <si>
    <t>Được thi TN</t>
  </si>
  <si>
    <t>Nguyễn Trường Thạo</t>
  </si>
  <si>
    <t>chính trị</t>
  </si>
  <si>
    <t>An toàn lao động</t>
  </si>
  <si>
    <t>Điểm tổng kết HK II</t>
  </si>
  <si>
    <t xml:space="preserve">Nguyễn Đoàn Phi </t>
  </si>
  <si>
    <t xml:space="preserve">Bảo </t>
  </si>
  <si>
    <t xml:space="preserve">Mai Thế </t>
  </si>
  <si>
    <t>Đỗ Tùng</t>
  </si>
  <si>
    <t>Chương</t>
  </si>
  <si>
    <t xml:space="preserve">Phan Quốc </t>
  </si>
  <si>
    <t xml:space="preserve">Lương Văn </t>
  </si>
  <si>
    <t xml:space="preserve">Cường </t>
  </si>
  <si>
    <t xml:space="preserve">Lê Thành </t>
  </si>
  <si>
    <t xml:space="preserve">Danh </t>
  </si>
  <si>
    <t xml:space="preserve">Hồ Sỹ </t>
  </si>
  <si>
    <t xml:space="preserve">Nguyễn Thế </t>
  </si>
  <si>
    <t xml:space="preserve">Duyệt </t>
  </si>
  <si>
    <t xml:space="preserve">Trần Nguyễn Hoàng </t>
  </si>
  <si>
    <t>Gô</t>
  </si>
  <si>
    <t xml:space="preserve">Trần Văn </t>
  </si>
  <si>
    <t>Kiên</t>
  </si>
  <si>
    <t xml:space="preserve">Phạm Văn </t>
  </si>
  <si>
    <t xml:space="preserve">Nguyễn Đỗ Trung </t>
  </si>
  <si>
    <t>Như</t>
  </si>
  <si>
    <t xml:space="preserve">Trương Minh </t>
  </si>
  <si>
    <t xml:space="preserve">Phúc </t>
  </si>
  <si>
    <t xml:space="preserve">Nguyễn Bá </t>
  </si>
  <si>
    <t>Quân</t>
  </si>
  <si>
    <t>Đặng Thái</t>
  </si>
  <si>
    <t xml:space="preserve">Nguyễn Chí </t>
  </si>
  <si>
    <t xml:space="preserve">Tài </t>
  </si>
  <si>
    <t xml:space="preserve">Ngô Văn </t>
  </si>
  <si>
    <t xml:space="preserve">Nguyễn Văn </t>
  </si>
  <si>
    <t>Tây</t>
  </si>
  <si>
    <t xml:space="preserve">Hà Văn </t>
  </si>
  <si>
    <t xml:space="preserve">Thắng </t>
  </si>
  <si>
    <t xml:space="preserve">Đào Anh </t>
  </si>
  <si>
    <t xml:space="preserve">Tuấn </t>
  </si>
  <si>
    <t xml:space="preserve">Trương Trần Quốc </t>
  </si>
  <si>
    <t xml:space="preserve">Vương </t>
  </si>
  <si>
    <t xml:space="preserve">Nguyễn Đại </t>
  </si>
  <si>
    <t>20/02/2001</t>
  </si>
  <si>
    <t>10/12/2001</t>
  </si>
  <si>
    <t>04/10/1989</t>
  </si>
  <si>
    <t>16/07/1997</t>
  </si>
  <si>
    <t>01/02/1990</t>
  </si>
  <si>
    <t>12/11/2001</t>
  </si>
  <si>
    <t>21/11/1996</t>
  </si>
  <si>
    <t>19/01/2001</t>
  </si>
  <si>
    <t>21/11/2001</t>
  </si>
  <si>
    <t>21/03/2001</t>
  </si>
  <si>
    <t>20/01/2001</t>
  </si>
  <si>
    <t>20/06/1996</t>
  </si>
  <si>
    <t>14/11/2000</t>
  </si>
  <si>
    <t>18/09/2001</t>
  </si>
  <si>
    <t>01/12/1997</t>
  </si>
  <si>
    <t>08/06/2001</t>
  </si>
  <si>
    <t>30/04/2001</t>
  </si>
  <si>
    <t>29/01/2001</t>
  </si>
  <si>
    <t>16/01/1997</t>
  </si>
  <si>
    <t>20/03/2001</t>
  </si>
  <si>
    <t>12/04/1999</t>
  </si>
  <si>
    <t>Trầm Văn</t>
  </si>
  <si>
    <t xml:space="preserve"> Anh </t>
  </si>
  <si>
    <t>Nguyễn Phước</t>
  </si>
  <si>
    <t xml:space="preserve"> Khang </t>
  </si>
  <si>
    <t xml:space="preserve">Nguyễn Thành </t>
  </si>
  <si>
    <t>Công</t>
  </si>
  <si>
    <t xml:space="preserve">Võ Oanh </t>
  </si>
  <si>
    <t xml:space="preserve">Đào </t>
  </si>
  <si>
    <t xml:space="preserve">Dương Ngọc </t>
  </si>
  <si>
    <t xml:space="preserve">Hà </t>
  </si>
  <si>
    <t>Đỗ Hồng</t>
  </si>
  <si>
    <t>Hạnh</t>
  </si>
  <si>
    <t xml:space="preserve">Nguyễn Hữu </t>
  </si>
  <si>
    <t xml:space="preserve">Hào </t>
  </si>
  <si>
    <t xml:space="preserve">Trần </t>
  </si>
  <si>
    <t xml:space="preserve">Hiệp </t>
  </si>
  <si>
    <t>Bùi Trình</t>
  </si>
  <si>
    <t xml:space="preserve">Bùi Văn </t>
  </si>
  <si>
    <t>Mẫn</t>
  </si>
  <si>
    <t xml:space="preserve">Đỗ Ngọc </t>
  </si>
  <si>
    <t xml:space="preserve">Văn Kỳ </t>
  </si>
  <si>
    <t>Nghĩa</t>
  </si>
  <si>
    <t xml:space="preserve">Nguyễn Anh </t>
  </si>
  <si>
    <t xml:space="preserve">Nhật </t>
  </si>
  <si>
    <t xml:space="preserve">Hồ Xuân </t>
  </si>
  <si>
    <t xml:space="preserve">Hoàng Đức </t>
  </si>
  <si>
    <t xml:space="preserve">Phạm Xuân </t>
  </si>
  <si>
    <t xml:space="preserve">Nguyễn Thị Phương </t>
  </si>
  <si>
    <t>Thảo</t>
  </si>
  <si>
    <t xml:space="preserve">Hoàng Huy </t>
  </si>
  <si>
    <t xml:space="preserve">Nguyễn Hoàng Anh </t>
  </si>
  <si>
    <t xml:space="preserve">Phạm Ngọc </t>
  </si>
  <si>
    <t xml:space="preserve">Lê Quốc </t>
  </si>
  <si>
    <t xml:space="preserve">Việt </t>
  </si>
  <si>
    <t>13/06/2001</t>
  </si>
  <si>
    <t>14/08/2001</t>
  </si>
  <si>
    <t>09/04/2000</t>
  </si>
  <si>
    <t>11/04/2001</t>
  </si>
  <si>
    <t>24/06/2001</t>
  </si>
  <si>
    <t>27/07/1995</t>
  </si>
  <si>
    <t>17/04/1992</t>
  </si>
  <si>
    <t>25/10/1998</t>
  </si>
  <si>
    <t>12/06/1998</t>
  </si>
  <si>
    <t>25/04/1996</t>
  </si>
  <si>
    <t>08/01/2001</t>
  </si>
  <si>
    <t>30/05/1999</t>
  </si>
  <si>
    <t>13/05/1995</t>
  </si>
  <si>
    <t>28/01/2000</t>
  </si>
  <si>
    <t>10/08/2001</t>
  </si>
  <si>
    <t>13/05/2001</t>
  </si>
  <si>
    <t>10/02/1996</t>
  </si>
  <si>
    <t>17/06/2000</t>
  </si>
  <si>
    <t>27/03/1997</t>
  </si>
  <si>
    <t>29/11/1989</t>
  </si>
  <si>
    <t xml:space="preserve">Nguyễn Quang </t>
  </si>
  <si>
    <t>Anh</t>
  </si>
  <si>
    <t xml:space="preserve">Phan Văn </t>
  </si>
  <si>
    <t>Du</t>
  </si>
  <si>
    <t xml:space="preserve">Nguyễn Minh </t>
  </si>
  <si>
    <t xml:space="preserve">Hiếu </t>
  </si>
  <si>
    <t xml:space="preserve">Đặng Xuân </t>
  </si>
  <si>
    <t xml:space="preserve">Mộng </t>
  </si>
  <si>
    <t xml:space="preserve">Nguyễn Thanh </t>
  </si>
  <si>
    <t>Phương</t>
  </si>
  <si>
    <t xml:space="preserve">Hồ Văn </t>
  </si>
  <si>
    <t>Quí</t>
  </si>
  <si>
    <t xml:space="preserve">Vũ Văn </t>
  </si>
  <si>
    <t xml:space="preserve">Đỗ Đăng </t>
  </si>
  <si>
    <t xml:space="preserve">Lê Phúc </t>
  </si>
  <si>
    <t xml:space="preserve">Vượng </t>
  </si>
  <si>
    <t>20/02/1989</t>
  </si>
  <si>
    <t>05/05/2001</t>
  </si>
  <si>
    <t>22/02/1999</t>
  </si>
  <si>
    <t>03/01/1989</t>
  </si>
  <si>
    <t>23/03/1989</t>
  </si>
  <si>
    <t>08/12/1988</t>
  </si>
  <si>
    <t>13/06/2000</t>
  </si>
  <si>
    <t>03/11/2003</t>
  </si>
  <si>
    <t>23/11/1994</t>
  </si>
  <si>
    <t>Phạm Hải</t>
  </si>
  <si>
    <t>Nguyễn Xuân</t>
  </si>
  <si>
    <t>Ngọc</t>
  </si>
  <si>
    <t>Cao Văn</t>
  </si>
  <si>
    <t>Nhật</t>
  </si>
  <si>
    <t>Nguyễn Văn</t>
  </si>
  <si>
    <t>Quốc</t>
  </si>
  <si>
    <t>Vũ Hoàng</t>
  </si>
  <si>
    <t>Thái</t>
  </si>
  <si>
    <t>Nguyễn Đình</t>
  </si>
  <si>
    <t>Thành</t>
  </si>
  <si>
    <t>Trương Văn</t>
  </si>
  <si>
    <t>Thợi</t>
  </si>
  <si>
    <t>Phan Nhật</t>
  </si>
  <si>
    <t>Lê Trung</t>
  </si>
  <si>
    <t>Nhật</t>
  </si>
  <si>
    <t>NHT</t>
  </si>
  <si>
    <t>Thực tập thuật nguội</t>
  </si>
  <si>
    <t>LỚP: TCKTML &amp; ĐIỀU HÒA KHÔNG KHÍ - KHÓA 52</t>
  </si>
  <si>
    <t>xóa tên 01/6/2020</t>
  </si>
  <si>
    <t>TL</t>
  </si>
  <si>
    <t>xóa tên 10/6/2020</t>
  </si>
  <si>
    <t>Nguyễn Văn</t>
  </si>
  <si>
    <t>Lượng</t>
  </si>
  <si>
    <t>Tống Văn</t>
  </si>
  <si>
    <t>Nguyên</t>
  </si>
  <si>
    <t>không đi học xóa tên 01/6/2020</t>
  </si>
  <si>
    <t>Đặng Thái Sơn đươc thi lần 2 tính điểm lần 1 các môn: ĐSTT, Dung Sai, Ngoại ngữ. Môn tin học phải đóng phí</t>
  </si>
  <si>
    <t>xóa tên 3/2020</t>
  </si>
  <si>
    <t>Vật liệu điện lạnh</t>
  </si>
  <si>
    <t>Cơ kỹ thuật</t>
  </si>
  <si>
    <t>Đo lường điện- lạnh</t>
  </si>
  <si>
    <t>Cơ sở KT nhiệt - Lạnh và ĐHKK</t>
  </si>
  <si>
    <t>Lạnh cơ bản</t>
  </si>
  <si>
    <t>HT máy lạnh dân dụng</t>
  </si>
  <si>
    <t>HT máy lạnh CN</t>
  </si>
  <si>
    <t>Điểm tổng kết HK III</t>
  </si>
  <si>
    <t>HT điều hòa KK cục bộ</t>
  </si>
  <si>
    <t>HT điều hòa KK trung tâm</t>
  </si>
  <si>
    <t>Sửa chữa board máy lạnh</t>
  </si>
  <si>
    <t>TT sản xuất</t>
  </si>
  <si>
    <t>hl</t>
  </si>
  <si>
    <t>BL ngày 01/7/2020</t>
  </si>
  <si>
    <t>tạm nghỉ học từ ngày 21/7/2020</t>
  </si>
  <si>
    <t>X</t>
  </si>
  <si>
    <t>Nguyễn Đại Trường</t>
  </si>
  <si>
    <t>07/11/1999</t>
  </si>
  <si>
    <t>TT gò - hàn</t>
  </si>
  <si>
    <t>An toàn lao động điện - lạnh và VSCN</t>
  </si>
  <si>
    <t>Tỏ chức Vận tải HH - HK</t>
  </si>
  <si>
    <t>Trần Anh</t>
  </si>
  <si>
    <t>Điểm tổng kết môn kỳ 2 ( 9 môn)</t>
  </si>
  <si>
    <t>Điểm tổng kết môn kỳ 2 ( 7 môn)</t>
  </si>
  <si>
    <t>BẢNG ĐIỂM LỚP TCN LÁI TÀU ĐƯỜNG SẮT - KHÓA 52</t>
  </si>
  <si>
    <t>An toàn giao thông VTĐS</t>
  </si>
  <si>
    <t>Truyền động thủy lực &amp; bộ đảo chiều</t>
  </si>
  <si>
    <t>Nghiệp vụ lái tàu phụ trách đoàn tàu hàng sử dụng TB đuôi tàu</t>
  </si>
  <si>
    <t>thực tập Lái tàucơ bản</t>
  </si>
  <si>
    <t>TTLT phụ trách đoàn tàu hàng SDTB đuôi tàu</t>
  </si>
  <si>
    <t>TT Lái tàu</t>
  </si>
  <si>
    <t>Nghiệp vụ ghép nối ĐM TX, Trưởng dồn</t>
  </si>
  <si>
    <t>Điểm TBTK</t>
  </si>
  <si>
    <t>LTN</t>
  </si>
  <si>
    <t>THN</t>
  </si>
  <si>
    <t>Điểm TB TN</t>
  </si>
  <si>
    <t>Xếp loại TN</t>
  </si>
  <si>
    <t>Thời gian đào tạo</t>
  </si>
  <si>
    <t>HKI</t>
  </si>
  <si>
    <t>HKII</t>
  </si>
  <si>
    <t>HKIII</t>
  </si>
  <si>
    <t>BẢNG ĐIỂM LỚP TC LÁI TÀU ĐƯỜNG SẮT KHÓA 52 - 5PN/19</t>
  </si>
  <si>
    <t>10/2019 - 5/2021</t>
  </si>
  <si>
    <t>TRƯỞNG BP. ĐÀO TẠO &amp; QL.HSSV</t>
  </si>
  <si>
    <t>GIÁM ĐỐC</t>
  </si>
  <si>
    <t>Đậu Văn Hùng</t>
  </si>
  <si>
    <t>Danh sách gồm: 18 học sinh</t>
  </si>
  <si>
    <t>Đường sắt thường thức</t>
  </si>
  <si>
    <t>Giáo dục thể chất</t>
  </si>
  <si>
    <t>Giáo dục quốc phòng</t>
  </si>
  <si>
    <t>Tin học cơ bản</t>
  </si>
  <si>
    <t>Bảo dưỡng, sủa chữa đầu máy</t>
  </si>
  <si>
    <t>Điểm thi tốt nghiệp</t>
  </si>
  <si>
    <t>Hệ thống máy lạnh dân dụng</t>
  </si>
  <si>
    <t>Hệ thống điều hòa KK cục bộ</t>
  </si>
  <si>
    <t>Hệ thống máy lạnh công nghiệp</t>
  </si>
  <si>
    <t>Quy định vận tải HK, Hl, trên ĐS</t>
  </si>
  <si>
    <t xml:space="preserve">TT 
trực ban chạy tàu ga </t>
  </si>
  <si>
    <t xml:space="preserve">TT
 trưởng tàu </t>
  </si>
  <si>
    <t>LỚP: TCN ĐIỀU HÀNH CHẠY TÀU HỎA - K52-1PN/19</t>
  </si>
  <si>
    <t>TCVC THH và thương vụ</t>
  </si>
  <si>
    <t>NV sử dụng thiết bị đuôi tàu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</si>
</sst>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dd/mm/yyyy"/>
    <numFmt numFmtId="180" formatCode="_(* #,##0.000_);_(* \(#,##0.000\);_(* &quot;-&quot;??_);_(@_)"/>
    <numFmt numFmtId="181" formatCode="_(* #,##0.0_);_(* \(#,##0.0\);_(* &quot;-&quot;??_);_(@_)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55">
    <xf numFmtId="0" fontId="0" fillId="0" borderId="0" xfId="0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64" applyFont="1" applyAlignment="1">
      <alignment/>
      <protection/>
    </xf>
    <xf numFmtId="0" fontId="4" fillId="0" borderId="0" xfId="64" applyFont="1">
      <alignment/>
      <protection/>
    </xf>
    <xf numFmtId="0" fontId="0" fillId="0" borderId="0" xfId="0" applyAlignment="1">
      <alignment/>
    </xf>
    <xf numFmtId="0" fontId="7" fillId="0" borderId="0" xfId="64" applyFont="1" applyAlignment="1">
      <alignment/>
      <protection/>
    </xf>
    <xf numFmtId="0" fontId="4" fillId="0" borderId="0" xfId="64" applyFont="1" applyAlignment="1">
      <alignment/>
      <protection/>
    </xf>
    <xf numFmtId="0" fontId="4" fillId="0" borderId="0" xfId="64" applyFont="1" applyAlignment="1">
      <alignment horizontal="center" vertical="center"/>
      <protection/>
    </xf>
    <xf numFmtId="0" fontId="6" fillId="0" borderId="0" xfId="64" applyFont="1" applyFill="1">
      <alignment/>
      <protection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172" fontId="1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2" fontId="3" fillId="33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/>
    </xf>
    <xf numFmtId="172" fontId="3" fillId="33" borderId="10" xfId="64" applyNumberFormat="1" applyFont="1" applyFill="1" applyBorder="1" applyAlignment="1">
      <alignment horizontal="center" vertical="center" wrapText="1"/>
      <protection/>
    </xf>
    <xf numFmtId="0" fontId="3" fillId="33" borderId="10" xfId="64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3" fontId="15" fillId="0" borderId="12" xfId="42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0" fontId="3" fillId="33" borderId="10" xfId="69" applyFont="1" applyFill="1" applyBorder="1" applyAlignment="1">
      <alignment horizontal="center"/>
      <protection/>
    </xf>
    <xf numFmtId="178" fontId="3" fillId="33" borderId="10" xfId="69" applyNumberFormat="1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9" fillId="33" borderId="13" xfId="64" applyNumberFormat="1" applyFont="1" applyFill="1" applyBorder="1" applyAlignment="1">
      <alignment horizontal="center" vertical="center" wrapText="1"/>
      <protection/>
    </xf>
    <xf numFmtId="0" fontId="12" fillId="33" borderId="10" xfId="64" applyFont="1" applyFill="1" applyBorder="1" applyAlignment="1">
      <alignment horizontal="center" vertical="center"/>
      <protection/>
    </xf>
    <xf numFmtId="0" fontId="10" fillId="33" borderId="10" xfId="64" applyFont="1" applyFill="1" applyBorder="1">
      <alignment/>
      <protection/>
    </xf>
    <xf numFmtId="0" fontId="14" fillId="33" borderId="13" xfId="64" applyFont="1" applyFill="1" applyBorder="1" applyAlignment="1">
      <alignment horizontal="center" vertical="center" wrapText="1"/>
      <protection/>
    </xf>
    <xf numFmtId="0" fontId="6" fillId="33" borderId="10" xfId="64" applyFont="1" applyFill="1" applyBorder="1" applyAlignment="1">
      <alignment horizontal="center" vertical="center"/>
      <protection/>
    </xf>
    <xf numFmtId="43" fontId="15" fillId="0" borderId="0" xfId="42" applyFont="1" applyBorder="1" applyAlignment="1">
      <alignment horizontal="center" vertical="center"/>
    </xf>
    <xf numFmtId="172" fontId="3" fillId="33" borderId="10" xfId="67" applyNumberFormat="1" applyFont="1" applyFill="1" applyBorder="1" applyAlignment="1">
      <alignment horizontal="center" vertical="center"/>
      <protection/>
    </xf>
    <xf numFmtId="172" fontId="3" fillId="33" borderId="10" xfId="61" applyNumberFormat="1" applyFont="1" applyFill="1" applyBorder="1" applyAlignment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43" fontId="15" fillId="0" borderId="0" xfId="42" applyFont="1" applyBorder="1" applyAlignment="1">
      <alignment horizontal="left" vertical="center"/>
    </xf>
    <xf numFmtId="172" fontId="5" fillId="33" borderId="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0" fillId="0" borderId="0" xfId="0" applyFont="1" applyFill="1" applyAlignment="1">
      <alignment/>
    </xf>
    <xf numFmtId="172" fontId="14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2" fontId="74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7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172" fontId="3" fillId="33" borderId="10" xfId="69" applyNumberFormat="1" applyFont="1" applyFill="1" applyBorder="1" applyAlignment="1">
      <alignment horizontal="center"/>
      <protection/>
    </xf>
    <xf numFmtId="172" fontId="3" fillId="33" borderId="0" xfId="0" applyNumberFormat="1" applyFont="1" applyFill="1" applyAlignment="1">
      <alignment horizontal="center"/>
    </xf>
    <xf numFmtId="172" fontId="3" fillId="33" borderId="10" xfId="0" applyNumberFormat="1" applyFont="1" applyFill="1" applyBorder="1" applyAlignment="1">
      <alignment/>
    </xf>
    <xf numFmtId="43" fontId="16" fillId="0" borderId="10" xfId="42" applyFont="1" applyBorder="1" applyAlignment="1">
      <alignment horizontal="center" vertical="center"/>
    </xf>
    <xf numFmtId="43" fontId="16" fillId="0" borderId="12" xfId="42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64" applyFont="1" applyFill="1" applyBorder="1" applyAlignment="1">
      <alignment horizontal="center" vertical="center" wrapText="1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172" fontId="75" fillId="33" borderId="10" xfId="0" applyNumberFormat="1" applyFont="1" applyFill="1" applyBorder="1" applyAlignment="1">
      <alignment horizontal="center" vertical="center"/>
    </xf>
    <xf numFmtId="172" fontId="75" fillId="33" borderId="10" xfId="67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72" fontId="76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76" fillId="17" borderId="10" xfId="0" applyNumberFormat="1" applyFont="1" applyFill="1" applyBorder="1" applyAlignment="1">
      <alignment horizontal="center" vertical="center"/>
    </xf>
    <xf numFmtId="172" fontId="7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5" xfId="64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33" borderId="0" xfId="64" applyFont="1" applyFill="1" applyAlignment="1">
      <alignment horizontal="center"/>
      <protection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4" fillId="33" borderId="16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66" applyNumberFormat="1" applyFont="1" applyFill="1" applyBorder="1" applyAlignment="1">
      <alignment horizontal="center" vertical="center"/>
      <protection/>
    </xf>
    <xf numFmtId="172" fontId="3" fillId="0" borderId="10" xfId="71" applyNumberFormat="1" applyFont="1" applyFill="1" applyBorder="1" applyAlignment="1">
      <alignment horizontal="center" vertical="center"/>
      <protection/>
    </xf>
    <xf numFmtId="172" fontId="3" fillId="0" borderId="10" xfId="71" applyNumberFormat="1" applyFont="1" applyFill="1" applyBorder="1" applyAlignment="1" quotePrefix="1">
      <alignment horizontal="center" vertical="center"/>
      <protection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58" applyNumberFormat="1" applyFont="1" applyFill="1" applyBorder="1" applyAlignment="1">
      <alignment horizontal="center"/>
      <protection/>
    </xf>
    <xf numFmtId="172" fontId="3" fillId="0" borderId="10" xfId="71" applyNumberFormat="1" applyFont="1" applyFill="1" applyBorder="1" applyAlignment="1">
      <alignment horizontal="center"/>
      <protection/>
    </xf>
    <xf numFmtId="172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10" xfId="65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172" fontId="3" fillId="0" borderId="10" xfId="72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72" fontId="74" fillId="0" borderId="10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74" fillId="0" borderId="1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1" fillId="33" borderId="17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0" fontId="71" fillId="33" borderId="10" xfId="0" applyFont="1" applyFill="1" applyBorder="1" applyAlignment="1" quotePrefix="1">
      <alignment horizontal="center"/>
    </xf>
    <xf numFmtId="14" fontId="71" fillId="33" borderId="10" xfId="0" applyNumberFormat="1" applyFont="1" applyFill="1" applyBorder="1" applyAlignment="1" quotePrefix="1">
      <alignment horizontal="center"/>
    </xf>
    <xf numFmtId="179" fontId="71" fillId="33" borderId="10" xfId="0" applyNumberFormat="1" applyFont="1" applyFill="1" applyBorder="1" applyAlignment="1" quotePrefix="1">
      <alignment horizontal="center" vertical="center"/>
    </xf>
    <xf numFmtId="179" fontId="71" fillId="33" borderId="10" xfId="0" applyNumberFormat="1" applyFont="1" applyFill="1" applyBorder="1" applyAlignment="1" quotePrefix="1">
      <alignment horizontal="center"/>
    </xf>
    <xf numFmtId="0" fontId="71" fillId="33" borderId="17" xfId="0" applyFont="1" applyFill="1" applyBorder="1" applyAlignment="1">
      <alignment vertical="center"/>
    </xf>
    <xf numFmtId="0" fontId="71" fillId="33" borderId="14" xfId="0" applyFont="1" applyFill="1" applyBorder="1" applyAlignment="1">
      <alignment vertical="center"/>
    </xf>
    <xf numFmtId="0" fontId="71" fillId="33" borderId="14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71" fillId="33" borderId="0" xfId="0" applyFont="1" applyFill="1" applyAlignment="1">
      <alignment/>
    </xf>
    <xf numFmtId="14" fontId="71" fillId="33" borderId="10" xfId="0" applyNumberFormat="1" applyFont="1" applyFill="1" applyBorder="1" applyAlignment="1" quotePrefix="1">
      <alignment horizontal="center" vertical="center"/>
    </xf>
    <xf numFmtId="0" fontId="71" fillId="33" borderId="10" xfId="0" applyFont="1" applyFill="1" applyBorder="1" applyAlignment="1" quotePrefix="1">
      <alignment horizontal="center" vertical="center"/>
    </xf>
    <xf numFmtId="14" fontId="71" fillId="0" borderId="10" xfId="0" applyNumberFormat="1" applyFont="1" applyFill="1" applyBorder="1" applyAlignment="1" quotePrefix="1">
      <alignment horizontal="center"/>
    </xf>
    <xf numFmtId="0" fontId="71" fillId="33" borderId="17" xfId="0" applyFont="1" applyFill="1" applyBorder="1" applyAlignment="1">
      <alignment horizontal="left" vertical="center"/>
    </xf>
    <xf numFmtId="0" fontId="71" fillId="33" borderId="17" xfId="0" applyFont="1" applyFill="1" applyBorder="1" applyAlignment="1">
      <alignment horizontal="left"/>
    </xf>
    <xf numFmtId="0" fontId="71" fillId="0" borderId="10" xfId="0" applyFont="1" applyBorder="1" applyAlignment="1" quotePrefix="1">
      <alignment horizontal="center" vertical="center"/>
    </xf>
    <xf numFmtId="14" fontId="71" fillId="0" borderId="10" xfId="0" applyNumberFormat="1" applyFont="1" applyBorder="1" applyAlignment="1" quotePrefix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72" fontId="3" fillId="0" borderId="10" xfId="69" applyNumberFormat="1" applyFont="1" applyFill="1" applyBorder="1" applyAlignment="1">
      <alignment horizontal="center"/>
      <protection/>
    </xf>
    <xf numFmtId="178" fontId="3" fillId="0" borderId="10" xfId="69" applyNumberFormat="1" applyFont="1" applyFill="1" applyBorder="1" applyAlignment="1">
      <alignment horizontal="center"/>
      <protection/>
    </xf>
    <xf numFmtId="0" fontId="18" fillId="0" borderId="13" xfId="64" applyFont="1" applyFill="1" applyBorder="1" applyAlignment="1">
      <alignment horizontal="center" vertical="center" wrapText="1"/>
      <protection/>
    </xf>
    <xf numFmtId="14" fontId="71" fillId="0" borderId="10" xfId="0" applyNumberFormat="1" applyFont="1" applyFill="1" applyBorder="1" applyAlignment="1">
      <alignment/>
    </xf>
    <xf numFmtId="14" fontId="71" fillId="0" borderId="10" xfId="0" applyNumberFormat="1" applyFont="1" applyFill="1" applyBorder="1" applyAlignment="1" quotePrefix="1">
      <alignment horizontal="center" vertical="center"/>
    </xf>
    <xf numFmtId="0" fontId="71" fillId="35" borderId="17" xfId="0" applyFont="1" applyFill="1" applyBorder="1" applyAlignment="1">
      <alignment/>
    </xf>
    <xf numFmtId="0" fontId="71" fillId="35" borderId="14" xfId="0" applyFont="1" applyFill="1" applyBorder="1" applyAlignment="1">
      <alignment/>
    </xf>
    <xf numFmtId="14" fontId="71" fillId="35" borderId="10" xfId="0" applyNumberFormat="1" applyFont="1" applyFill="1" applyBorder="1" applyAlignment="1" quotePrefix="1">
      <alignment horizontal="center"/>
    </xf>
    <xf numFmtId="172" fontId="3" fillId="35" borderId="10" xfId="0" applyNumberFormat="1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/>
    </xf>
    <xf numFmtId="172" fontId="74" fillId="35" borderId="10" xfId="0" applyNumberFormat="1" applyFont="1" applyFill="1" applyBorder="1" applyAlignment="1">
      <alignment horizontal="center" vertical="center"/>
    </xf>
    <xf numFmtId="172" fontId="76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79" fontId="71" fillId="35" borderId="10" xfId="0" applyNumberFormat="1" applyFont="1" applyFill="1" applyBorder="1" applyAlignment="1" quotePrefix="1">
      <alignment horizontal="center"/>
    </xf>
    <xf numFmtId="172" fontId="74" fillId="35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13" xfId="64" applyFont="1" applyFill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left" vertical="center"/>
    </xf>
    <xf numFmtId="1" fontId="2" fillId="35" borderId="10" xfId="0" applyNumberFormat="1" applyFont="1" applyFill="1" applyBorder="1" applyAlignment="1">
      <alignment horizontal="center" vertical="center" wrapText="1"/>
    </xf>
    <xf numFmtId="43" fontId="15" fillId="35" borderId="12" xfId="42" applyFont="1" applyFill="1" applyBorder="1" applyAlignment="1">
      <alignment horizontal="center" vertical="center"/>
    </xf>
    <xf numFmtId="172" fontId="3" fillId="35" borderId="10" xfId="67" applyNumberFormat="1" applyFont="1" applyFill="1" applyBorder="1" applyAlignment="1">
      <alignment horizontal="center" vertical="center"/>
      <protection/>
    </xf>
    <xf numFmtId="0" fontId="10" fillId="35" borderId="0" xfId="0" applyFont="1" applyFill="1" applyAlignment="1">
      <alignment/>
    </xf>
    <xf numFmtId="172" fontId="77" fillId="33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textRotation="90" wrapText="1"/>
    </xf>
    <xf numFmtId="0" fontId="9" fillId="36" borderId="1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/>
    </xf>
    <xf numFmtId="0" fontId="71" fillId="35" borderId="14" xfId="0" applyFont="1" applyFill="1" applyBorder="1" applyAlignment="1">
      <alignment/>
    </xf>
    <xf numFmtId="179" fontId="71" fillId="35" borderId="10" xfId="0" applyNumberFormat="1" applyFont="1" applyFill="1" applyBorder="1" applyAlignment="1" quotePrefix="1">
      <alignment horizontal="center" vertical="center"/>
    </xf>
    <xf numFmtId="181" fontId="3" fillId="35" borderId="10" xfId="0" applyNumberFormat="1" applyFont="1" applyFill="1" applyBorder="1" applyAlignment="1">
      <alignment horizontal="center" vertical="center"/>
    </xf>
    <xf numFmtId="172" fontId="75" fillId="35" borderId="1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72" fontId="3" fillId="35" borderId="10" xfId="61" applyNumberFormat="1" applyFont="1" applyFill="1" applyBorder="1" applyAlignment="1">
      <alignment horizontal="center" vertical="center"/>
      <protection/>
    </xf>
    <xf numFmtId="0" fontId="71" fillId="35" borderId="17" xfId="0" applyFont="1" applyFill="1" applyBorder="1" applyAlignment="1">
      <alignment horizontal="left"/>
    </xf>
    <xf numFmtId="0" fontId="71" fillId="33" borderId="10" xfId="0" applyFont="1" applyFill="1" applyBorder="1" applyAlignment="1">
      <alignment/>
    </xf>
    <xf numFmtId="1" fontId="2" fillId="33" borderId="18" xfId="0" applyNumberFormat="1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/>
    </xf>
    <xf numFmtId="0" fontId="71" fillId="33" borderId="20" xfId="0" applyFont="1" applyFill="1" applyBorder="1" applyAlignment="1">
      <alignment/>
    </xf>
    <xf numFmtId="43" fontId="15" fillId="0" borderId="21" xfId="42" applyFont="1" applyBorder="1" applyAlignment="1">
      <alignment horizontal="center" vertical="center"/>
    </xf>
    <xf numFmtId="179" fontId="71" fillId="33" borderId="18" xfId="0" applyNumberFormat="1" applyFont="1" applyFill="1" applyBorder="1" applyAlignment="1" quotePrefix="1">
      <alignment horizontal="center"/>
    </xf>
    <xf numFmtId="172" fontId="3" fillId="33" borderId="18" xfId="67" applyNumberFormat="1" applyFont="1" applyFill="1" applyBorder="1" applyAlignment="1">
      <alignment horizontal="center" vertical="center"/>
      <protection/>
    </xf>
    <xf numFmtId="172" fontId="3" fillId="33" borderId="18" xfId="0" applyNumberFormat="1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center" vertical="center"/>
    </xf>
    <xf numFmtId="172" fontId="3" fillId="33" borderId="18" xfId="61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71" fillId="35" borderId="10" xfId="0" applyFont="1" applyFill="1" applyBorder="1" applyAlignment="1">
      <alignment/>
    </xf>
    <xf numFmtId="43" fontId="15" fillId="35" borderId="10" xfId="42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7" fillId="0" borderId="0" xfId="64" applyFont="1" applyAlignment="1">
      <alignment horizontal="center"/>
      <protection/>
    </xf>
    <xf numFmtId="0" fontId="74" fillId="35" borderId="10" xfId="0" applyFont="1" applyFill="1" applyBorder="1" applyAlignment="1">
      <alignment/>
    </xf>
    <xf numFmtId="0" fontId="3" fillId="35" borderId="10" xfId="69" applyFont="1" applyFill="1" applyBorder="1" applyAlignment="1">
      <alignment horizontal="center"/>
      <protection/>
    </xf>
    <xf numFmtId="172" fontId="3" fillId="35" borderId="10" xfId="69" applyNumberFormat="1" applyFont="1" applyFill="1" applyBorder="1" applyAlignment="1">
      <alignment horizontal="center"/>
      <protection/>
    </xf>
    <xf numFmtId="181" fontId="3" fillId="35" borderId="22" xfId="42" applyNumberFormat="1" applyFont="1" applyFill="1" applyBorder="1" applyAlignment="1">
      <alignment horizontal="center" vertical="center"/>
    </xf>
    <xf numFmtId="178" fontId="3" fillId="35" borderId="10" xfId="69" applyNumberFormat="1" applyFont="1" applyFill="1" applyBorder="1" applyAlignment="1">
      <alignment horizontal="center"/>
      <protection/>
    </xf>
    <xf numFmtId="181" fontId="3" fillId="0" borderId="22" xfId="42" applyNumberFormat="1" applyFont="1" applyBorder="1" applyAlignment="1">
      <alignment/>
    </xf>
    <xf numFmtId="0" fontId="4" fillId="0" borderId="0" xfId="64" applyFont="1" applyAlignment="1">
      <alignment horizontal="center"/>
      <protection/>
    </xf>
    <xf numFmtId="181" fontId="3" fillId="0" borderId="22" xfId="42" applyNumberFormat="1" applyFont="1" applyBorder="1" applyAlignment="1">
      <alignment horizontal="center"/>
    </xf>
    <xf numFmtId="181" fontId="3" fillId="35" borderId="22" xfId="42" applyNumberFormat="1" applyFont="1" applyFill="1" applyBorder="1" applyAlignment="1">
      <alignment horizontal="center"/>
    </xf>
    <xf numFmtId="181" fontId="3" fillId="0" borderId="22" xfId="4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72" fontId="3" fillId="35" borderId="10" xfId="67" applyNumberFormat="1" applyFont="1" applyFill="1" applyBorder="1" applyAlignment="1">
      <alignment horizontal="center" vertical="center"/>
      <protection/>
    </xf>
    <xf numFmtId="0" fontId="9" fillId="37" borderId="13" xfId="64" applyFont="1" applyFill="1" applyBorder="1" applyAlignment="1">
      <alignment horizontal="center" vertical="center" wrapText="1"/>
      <protection/>
    </xf>
    <xf numFmtId="0" fontId="3" fillId="35" borderId="0" xfId="0" applyFont="1" applyFill="1" applyAlignment="1">
      <alignment horizontal="center"/>
    </xf>
    <xf numFmtId="172" fontId="3" fillId="35" borderId="0" xfId="0" applyNumberFormat="1" applyFont="1" applyFill="1" applyAlignment="1">
      <alignment horizontal="center"/>
    </xf>
    <xf numFmtId="172" fontId="3" fillId="35" borderId="17" xfId="67" applyNumberFormat="1" applyFont="1" applyFill="1" applyBorder="1" applyAlignment="1">
      <alignment horizontal="center" vertical="center"/>
      <protection/>
    </xf>
    <xf numFmtId="172" fontId="3" fillId="35" borderId="16" xfId="67" applyNumberFormat="1" applyFont="1" applyFill="1" applyBorder="1" applyAlignment="1">
      <alignment horizontal="center" vertical="center"/>
      <protection/>
    </xf>
    <xf numFmtId="172" fontId="3" fillId="35" borderId="14" xfId="67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textRotation="90" wrapText="1"/>
    </xf>
    <xf numFmtId="172" fontId="75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172" fontId="75" fillId="35" borderId="10" xfId="0" applyNumberFormat="1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vertical="center"/>
    </xf>
    <xf numFmtId="0" fontId="71" fillId="0" borderId="14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72" fontId="3" fillId="35" borderId="10" xfId="71" applyNumberFormat="1" applyFont="1" applyFill="1" applyBorder="1" applyAlignment="1" quotePrefix="1">
      <alignment horizontal="center" vertical="center"/>
      <protection/>
    </xf>
    <xf numFmtId="172" fontId="3" fillId="35" borderId="10" xfId="72" applyNumberFormat="1" applyFont="1" applyFill="1" applyBorder="1" applyAlignment="1">
      <alignment horizontal="center"/>
      <protection/>
    </xf>
    <xf numFmtId="172" fontId="3" fillId="35" borderId="10" xfId="65" applyNumberFormat="1" applyFont="1" applyFill="1" applyBorder="1" applyAlignment="1">
      <alignment horizontal="center" vertical="center"/>
      <protection/>
    </xf>
    <xf numFmtId="172" fontId="74" fillId="35" borderId="10" xfId="0" applyNumberFormat="1" applyFont="1" applyFill="1" applyBorder="1" applyAlignment="1">
      <alignment horizontal="center"/>
    </xf>
    <xf numFmtId="172" fontId="3" fillId="35" borderId="10" xfId="66" applyNumberFormat="1" applyFont="1" applyFill="1" applyBorder="1" applyAlignment="1">
      <alignment horizontal="center" vertical="center"/>
      <protection/>
    </xf>
    <xf numFmtId="172" fontId="5" fillId="35" borderId="10" xfId="0" applyNumberFormat="1" applyFont="1" applyFill="1" applyBorder="1" applyAlignment="1">
      <alignment horizontal="center"/>
    </xf>
    <xf numFmtId="172" fontId="3" fillId="35" borderId="10" xfId="71" applyNumberFormat="1" applyFont="1" applyFill="1" applyBorder="1" applyAlignment="1">
      <alignment horizontal="center" vertical="center"/>
      <protection/>
    </xf>
    <xf numFmtId="172" fontId="75" fillId="0" borderId="10" xfId="72" applyNumberFormat="1" applyFont="1" applyFill="1" applyBorder="1" applyAlignment="1">
      <alignment horizontal="center"/>
      <protection/>
    </xf>
    <xf numFmtId="172" fontId="3" fillId="35" borderId="17" xfId="0" applyNumberFormat="1" applyFont="1" applyFill="1" applyBorder="1" applyAlignment="1">
      <alignment vertical="center"/>
    </xf>
    <xf numFmtId="172" fontId="3" fillId="35" borderId="16" xfId="0" applyNumberFormat="1" applyFont="1" applyFill="1" applyBorder="1" applyAlignment="1">
      <alignment vertical="center"/>
    </xf>
    <xf numFmtId="172" fontId="3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172" fontId="74" fillId="35" borderId="10" xfId="72" applyNumberFormat="1" applyFont="1" applyFill="1" applyBorder="1" applyAlignment="1">
      <alignment horizontal="center"/>
      <protection/>
    </xf>
    <xf numFmtId="172" fontId="78" fillId="35" borderId="10" xfId="0" applyNumberFormat="1" applyFont="1" applyFill="1" applyBorder="1" applyAlignment="1">
      <alignment horizontal="center"/>
    </xf>
    <xf numFmtId="172" fontId="74" fillId="35" borderId="10" xfId="66" applyNumberFormat="1" applyFont="1" applyFill="1" applyBorder="1" applyAlignment="1">
      <alignment horizontal="center" vertical="center"/>
      <protection/>
    </xf>
    <xf numFmtId="172" fontId="3" fillId="35" borderId="10" xfId="58" applyNumberFormat="1" applyFont="1" applyFill="1" applyBorder="1" applyAlignment="1">
      <alignment horizontal="center"/>
      <protection/>
    </xf>
    <xf numFmtId="172" fontId="3" fillId="35" borderId="10" xfId="71" applyNumberFormat="1" applyFont="1" applyFill="1" applyBorder="1" applyAlignment="1">
      <alignment horizontal="center"/>
      <protection/>
    </xf>
    <xf numFmtId="172" fontId="74" fillId="35" borderId="10" xfId="65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textRotation="90" wrapText="1"/>
    </xf>
    <xf numFmtId="172" fontId="5" fillId="0" borderId="10" xfId="66" applyNumberFormat="1" applyFont="1" applyFill="1" applyBorder="1" applyAlignment="1">
      <alignment horizontal="center" vertical="center"/>
      <protection/>
    </xf>
    <xf numFmtId="17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9" fillId="0" borderId="10" xfId="64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Alignment="1">
      <alignment horizontal="center" vertical="center"/>
    </xf>
    <xf numFmtId="0" fontId="75" fillId="33" borderId="10" xfId="0" applyFont="1" applyFill="1" applyBorder="1" applyAlignment="1">
      <alignment horizontal="center"/>
    </xf>
    <xf numFmtId="172" fontId="3" fillId="35" borderId="14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 vertical="center"/>
    </xf>
    <xf numFmtId="172" fontId="3" fillId="33" borderId="14" xfId="61" applyNumberFormat="1" applyFont="1" applyFill="1" applyBorder="1" applyAlignment="1">
      <alignment horizontal="center" vertical="center"/>
      <protection/>
    </xf>
    <xf numFmtId="172" fontId="3" fillId="35" borderId="14" xfId="61" applyNumberFormat="1" applyFont="1" applyFill="1" applyBorder="1" applyAlignment="1">
      <alignment horizontal="center" vertical="center"/>
      <protection/>
    </xf>
    <xf numFmtId="172" fontId="3" fillId="33" borderId="20" xfId="61" applyNumberFormat="1" applyFont="1" applyFill="1" applyBorder="1" applyAlignment="1">
      <alignment horizontal="center" vertical="center"/>
      <protection/>
    </xf>
    <xf numFmtId="172" fontId="74" fillId="0" borderId="10" xfId="71" applyNumberFormat="1" applyFont="1" applyFill="1" applyBorder="1" applyAlignment="1">
      <alignment horizontal="center" vertical="center"/>
      <protection/>
    </xf>
    <xf numFmtId="172" fontId="75" fillId="0" borderId="10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 vertical="top" wrapText="1"/>
    </xf>
    <xf numFmtId="172" fontId="74" fillId="35" borderId="10" xfId="71" applyNumberFormat="1" applyFont="1" applyFill="1" applyBorder="1" applyAlignment="1">
      <alignment horizontal="center" vertical="center"/>
      <protection/>
    </xf>
    <xf numFmtId="172" fontId="3" fillId="38" borderId="10" xfId="0" applyNumberFormat="1" applyFont="1" applyFill="1" applyBorder="1" applyAlignment="1">
      <alignment horizontal="center" vertical="center"/>
    </xf>
    <xf numFmtId="172" fontId="75" fillId="0" borderId="10" xfId="71" applyNumberFormat="1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/>
    </xf>
    <xf numFmtId="172" fontId="76" fillId="35" borderId="10" xfId="0" applyNumberFormat="1" applyFont="1" applyFill="1" applyBorder="1" applyAlignment="1">
      <alignment horizontal="center"/>
    </xf>
    <xf numFmtId="178" fontId="75" fillId="35" borderId="10" xfId="0" applyNumberFormat="1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71" fillId="35" borderId="14" xfId="0" applyFont="1" applyFill="1" applyBorder="1" applyAlignment="1">
      <alignment horizontal="left"/>
    </xf>
    <xf numFmtId="172" fontId="5" fillId="17" borderId="10" xfId="0" applyNumberFormat="1" applyFont="1" applyFill="1" applyBorder="1" applyAlignment="1">
      <alignment horizontal="center"/>
    </xf>
    <xf numFmtId="172" fontId="75" fillId="0" borderId="10" xfId="58" applyNumberFormat="1" applyFont="1" applyFill="1" applyBorder="1" applyAlignment="1">
      <alignment horizontal="center"/>
      <protection/>
    </xf>
    <xf numFmtId="172" fontId="3" fillId="0" borderId="10" xfId="0" applyNumberFormat="1" applyFont="1" applyFill="1" applyBorder="1" applyAlignment="1">
      <alignment/>
    </xf>
    <xf numFmtId="0" fontId="71" fillId="35" borderId="17" xfId="0" applyFont="1" applyFill="1" applyBorder="1" applyAlignment="1">
      <alignment horizontal="left" vertical="center"/>
    </xf>
    <xf numFmtId="14" fontId="71" fillId="35" borderId="10" xfId="0" applyNumberFormat="1" applyFont="1" applyFill="1" applyBorder="1" applyAlignment="1" quotePrefix="1">
      <alignment horizontal="center" vertical="center"/>
    </xf>
    <xf numFmtId="172" fontId="75" fillId="35" borderId="10" xfId="67" applyNumberFormat="1" applyFont="1" applyFill="1" applyBorder="1" applyAlignment="1">
      <alignment horizontal="center" vertical="center"/>
      <protection/>
    </xf>
    <xf numFmtId="172" fontId="75" fillId="33" borderId="10" xfId="69" applyNumberFormat="1" applyFont="1" applyFill="1" applyBorder="1" applyAlignment="1">
      <alignment horizontal="center"/>
      <protection/>
    </xf>
    <xf numFmtId="178" fontId="75" fillId="33" borderId="10" xfId="69" applyNumberFormat="1" applyFont="1" applyFill="1" applyBorder="1" applyAlignment="1">
      <alignment horizontal="center"/>
      <protection/>
    </xf>
    <xf numFmtId="172" fontId="75" fillId="33" borderId="10" xfId="61" applyNumberFormat="1" applyFont="1" applyFill="1" applyBorder="1" applyAlignment="1">
      <alignment horizontal="center" vertical="center"/>
      <protection/>
    </xf>
    <xf numFmtId="172" fontId="75" fillId="35" borderId="10" xfId="61" applyNumberFormat="1" applyFont="1" applyFill="1" applyBorder="1" applyAlignment="1">
      <alignment horizontal="center" vertical="center"/>
      <protection/>
    </xf>
    <xf numFmtId="0" fontId="9" fillId="0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172" fontId="75" fillId="35" borderId="10" xfId="69" applyNumberFormat="1" applyFont="1" applyFill="1" applyBorder="1" applyAlignment="1">
      <alignment horizontal="center"/>
      <protection/>
    </xf>
    <xf numFmtId="178" fontId="75" fillId="35" borderId="10" xfId="69" applyNumberFormat="1" applyFont="1" applyFill="1" applyBorder="1" applyAlignment="1">
      <alignment horizontal="center"/>
      <protection/>
    </xf>
    <xf numFmtId="0" fontId="75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2" fontId="79" fillId="33" borderId="10" xfId="0" applyNumberFormat="1" applyFont="1" applyFill="1" applyBorder="1" applyAlignment="1">
      <alignment horizontal="center" vertical="center"/>
    </xf>
    <xf numFmtId="0" fontId="9" fillId="33" borderId="13" xfId="64" applyFont="1" applyFill="1" applyBorder="1" applyAlignment="1">
      <alignment horizontal="center" vertical="center" wrapText="1"/>
      <protection/>
    </xf>
    <xf numFmtId="0" fontId="9" fillId="36" borderId="10" xfId="0" applyFont="1" applyFill="1" applyBorder="1" applyAlignment="1">
      <alignment horizontal="center" vertical="center"/>
    </xf>
    <xf numFmtId="172" fontId="79" fillId="38" borderId="10" xfId="0" applyNumberFormat="1" applyFont="1" applyFill="1" applyBorder="1" applyAlignment="1">
      <alignment horizontal="center" vertical="center"/>
    </xf>
    <xf numFmtId="172" fontId="79" fillId="38" borderId="10" xfId="69" applyNumberFormat="1" applyFont="1" applyFill="1" applyBorder="1" applyAlignment="1">
      <alignment horizontal="center"/>
      <protection/>
    </xf>
    <xf numFmtId="178" fontId="79" fillId="33" borderId="10" xfId="69" applyNumberFormat="1" applyFont="1" applyFill="1" applyBorder="1" applyAlignment="1">
      <alignment horizontal="center" vertical="center"/>
      <protection/>
    </xf>
    <xf numFmtId="0" fontId="6" fillId="0" borderId="23" xfId="64" applyFont="1" applyFill="1" applyBorder="1" applyAlignment="1">
      <alignment/>
      <protection/>
    </xf>
    <xf numFmtId="0" fontId="4" fillId="0" borderId="23" xfId="64" applyFont="1" applyFill="1" applyBorder="1" applyAlignment="1">
      <alignment/>
      <protection/>
    </xf>
    <xf numFmtId="172" fontId="79" fillId="0" borderId="10" xfId="0" applyNumberFormat="1" applyFont="1" applyFill="1" applyBorder="1" applyAlignment="1">
      <alignment horizontal="center" vertical="center"/>
    </xf>
    <xf numFmtId="172" fontId="74" fillId="33" borderId="10" xfId="61" applyNumberFormat="1" applyFont="1" applyFill="1" applyBorder="1" applyAlignment="1">
      <alignment horizontal="center" vertical="center"/>
      <protection/>
    </xf>
    <xf numFmtId="172" fontId="75" fillId="33" borderId="14" xfId="61" applyNumberFormat="1" applyFont="1" applyFill="1" applyBorder="1" applyAlignment="1">
      <alignment horizontal="center" vertical="center"/>
      <protection/>
    </xf>
    <xf numFmtId="0" fontId="9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/>
    </xf>
    <xf numFmtId="172" fontId="3" fillId="35" borderId="14" xfId="0" applyNumberFormat="1" applyFont="1" applyFill="1" applyBorder="1" applyAlignment="1">
      <alignment horizontal="center" vertical="center"/>
    </xf>
    <xf numFmtId="172" fontId="74" fillId="33" borderId="10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71" fillId="0" borderId="19" xfId="0" applyFont="1" applyFill="1" applyBorder="1" applyAlignment="1">
      <alignment/>
    </xf>
    <xf numFmtId="0" fontId="71" fillId="0" borderId="20" xfId="0" applyFont="1" applyFill="1" applyBorder="1" applyAlignment="1">
      <alignment/>
    </xf>
    <xf numFmtId="14" fontId="71" fillId="0" borderId="18" xfId="0" applyNumberFormat="1" applyFont="1" applyFill="1" applyBorder="1" applyAlignment="1">
      <alignment/>
    </xf>
    <xf numFmtId="172" fontId="75" fillId="33" borderId="18" xfId="61" applyNumberFormat="1" applyFont="1" applyFill="1" applyBorder="1" applyAlignment="1">
      <alignment horizontal="center" vertical="center"/>
      <protection/>
    </xf>
    <xf numFmtId="172" fontId="75" fillId="33" borderId="18" xfId="67" applyNumberFormat="1" applyFont="1" applyFill="1" applyBorder="1" applyAlignment="1">
      <alignment horizontal="center" vertical="center"/>
      <protection/>
    </xf>
    <xf numFmtId="172" fontId="3" fillId="33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0" fillId="0" borderId="13" xfId="0" applyFont="1" applyFill="1" applyBorder="1" applyAlignment="1">
      <alignment vertical="center"/>
    </xf>
    <xf numFmtId="43" fontId="15" fillId="0" borderId="10" xfId="42" applyFont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 wrapText="1"/>
    </xf>
    <xf numFmtId="0" fontId="71" fillId="38" borderId="17" xfId="0" applyFont="1" applyFill="1" applyBorder="1" applyAlignment="1">
      <alignment horizontal="left" vertical="center"/>
    </xf>
    <xf numFmtId="0" fontId="71" fillId="38" borderId="14" xfId="0" applyFont="1" applyFill="1" applyBorder="1" applyAlignment="1">
      <alignment/>
    </xf>
    <xf numFmtId="43" fontId="15" fillId="38" borderId="12" xfId="42" applyFont="1" applyFill="1" applyBorder="1" applyAlignment="1">
      <alignment horizontal="center" vertical="center"/>
    </xf>
    <xf numFmtId="0" fontId="71" fillId="38" borderId="10" xfId="0" applyFont="1" applyFill="1" applyBorder="1" applyAlignment="1" quotePrefix="1">
      <alignment horizontal="center" vertical="center"/>
    </xf>
    <xf numFmtId="172" fontId="3" fillId="38" borderId="10" xfId="67" applyNumberFormat="1" applyFont="1" applyFill="1" applyBorder="1" applyAlignment="1">
      <alignment horizontal="center" vertical="center"/>
      <protection/>
    </xf>
    <xf numFmtId="172" fontId="3" fillId="38" borderId="10" xfId="0" applyNumberFormat="1" applyFont="1" applyFill="1" applyBorder="1" applyAlignment="1">
      <alignment horizontal="center" vertical="center" wrapText="1"/>
    </xf>
    <xf numFmtId="172" fontId="3" fillId="38" borderId="10" xfId="61" applyNumberFormat="1" applyFont="1" applyFill="1" applyBorder="1" applyAlignment="1">
      <alignment horizontal="center" vertical="center"/>
      <protection/>
    </xf>
    <xf numFmtId="172" fontId="75" fillId="38" borderId="10" xfId="67" applyNumberFormat="1" applyFont="1" applyFill="1" applyBorder="1" applyAlignment="1">
      <alignment horizontal="center" vertical="center"/>
      <protection/>
    </xf>
    <xf numFmtId="172" fontId="75" fillId="38" borderId="10" xfId="0" applyNumberFormat="1" applyFont="1" applyFill="1" applyBorder="1" applyAlignment="1">
      <alignment horizontal="center" vertical="center"/>
    </xf>
    <xf numFmtId="172" fontId="74" fillId="38" borderId="10" xfId="61" applyNumberFormat="1" applyFont="1" applyFill="1" applyBorder="1" applyAlignment="1">
      <alignment horizontal="center" vertical="center"/>
      <protection/>
    </xf>
    <xf numFmtId="172" fontId="3" fillId="38" borderId="10" xfId="0" applyNumberFormat="1" applyFont="1" applyFill="1" applyBorder="1" applyAlignment="1">
      <alignment horizontal="center"/>
    </xf>
    <xf numFmtId="172" fontId="3" fillId="38" borderId="14" xfId="61" applyNumberFormat="1" applyFont="1" applyFill="1" applyBorder="1" applyAlignment="1">
      <alignment horizontal="center" vertical="center"/>
      <protection/>
    </xf>
    <xf numFmtId="0" fontId="3" fillId="38" borderId="17" xfId="0" applyFont="1" applyFill="1" applyBorder="1" applyAlignment="1">
      <alignment horizontal="center"/>
    </xf>
    <xf numFmtId="172" fontId="74" fillId="38" borderId="10" xfId="0" applyNumberFormat="1" applyFont="1" applyFill="1" applyBorder="1" applyAlignment="1">
      <alignment horizontal="center"/>
    </xf>
    <xf numFmtId="172" fontId="5" fillId="38" borderId="10" xfId="0" applyNumberFormat="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0" fontId="10" fillId="38" borderId="0" xfId="0" applyFont="1" applyFill="1" applyAlignment="1">
      <alignment/>
    </xf>
    <xf numFmtId="0" fontId="9" fillId="38" borderId="1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 wrapText="1"/>
    </xf>
    <xf numFmtId="0" fontId="9" fillId="38" borderId="0" xfId="0" applyFont="1" applyFill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/>
    </xf>
    <xf numFmtId="0" fontId="71" fillId="35" borderId="10" xfId="0" applyFont="1" applyFill="1" applyBorder="1" applyAlignment="1" quotePrefix="1">
      <alignment horizontal="center" vertical="center"/>
    </xf>
    <xf numFmtId="172" fontId="74" fillId="35" borderId="10" xfId="61" applyNumberFormat="1" applyFont="1" applyFill="1" applyBorder="1" applyAlignment="1">
      <alignment horizontal="center" vertical="center"/>
      <protection/>
    </xf>
    <xf numFmtId="172" fontId="74" fillId="35" borderId="14" xfId="61" applyNumberFormat="1" applyFont="1" applyFill="1" applyBorder="1" applyAlignment="1">
      <alignment horizontal="center" vertical="center"/>
      <protection/>
    </xf>
    <xf numFmtId="172" fontId="79" fillId="0" borderId="10" xfId="0" applyNumberFormat="1" applyFont="1" applyFill="1" applyBorder="1" applyAlignment="1">
      <alignment horizontal="center"/>
    </xf>
    <xf numFmtId="0" fontId="5" fillId="0" borderId="0" xfId="64" applyFont="1" applyAlignment="1">
      <alignment/>
      <protection/>
    </xf>
    <xf numFmtId="0" fontId="0" fillId="0" borderId="0" xfId="0" applyFill="1" applyAlignment="1">
      <alignment/>
    </xf>
    <xf numFmtId="1" fontId="9" fillId="0" borderId="13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71" fillId="0" borderId="10" xfId="0" applyFont="1" applyFill="1" applyBorder="1" applyAlignment="1" quotePrefix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22" xfId="42" applyNumberFormat="1" applyFont="1" applyFill="1" applyBorder="1" applyAlignment="1">
      <alignment/>
    </xf>
    <xf numFmtId="0" fontId="3" fillId="0" borderId="10" xfId="69" applyFont="1" applyFill="1" applyBorder="1" applyAlignment="1">
      <alignment horizontal="center"/>
      <protection/>
    </xf>
    <xf numFmtId="172" fontId="75" fillId="0" borderId="10" xfId="69" applyNumberFormat="1" applyFont="1" applyFill="1" applyBorder="1" applyAlignment="1">
      <alignment horizontal="center"/>
      <protection/>
    </xf>
    <xf numFmtId="172" fontId="77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9" fontId="71" fillId="0" borderId="10" xfId="0" applyNumberFormat="1" applyFont="1" applyFill="1" applyBorder="1" applyAlignment="1" quotePrefix="1">
      <alignment horizontal="center" vertical="center"/>
    </xf>
    <xf numFmtId="172" fontId="77" fillId="0" borderId="10" xfId="0" applyNumberFormat="1" applyFont="1" applyFill="1" applyBorder="1" applyAlignment="1">
      <alignment horizontal="center" vertical="center"/>
    </xf>
    <xf numFmtId="179" fontId="71" fillId="0" borderId="10" xfId="0" applyNumberFormat="1" applyFont="1" applyFill="1" applyBorder="1" applyAlignment="1" quotePrefix="1">
      <alignment horizontal="center"/>
    </xf>
    <xf numFmtId="172" fontId="79" fillId="0" borderId="10" xfId="69" applyNumberFormat="1" applyFont="1" applyFill="1" applyBorder="1" applyAlignment="1">
      <alignment horizontal="center"/>
      <protection/>
    </xf>
    <xf numFmtId="178" fontId="79" fillId="0" borderId="10" xfId="69" applyNumberFormat="1" applyFont="1" applyFill="1" applyBorder="1" applyAlignment="1">
      <alignment horizontal="center" vertical="center"/>
      <protection/>
    </xf>
    <xf numFmtId="178" fontId="75" fillId="0" borderId="10" xfId="69" applyNumberFormat="1" applyFont="1" applyFill="1" applyBorder="1" applyAlignment="1">
      <alignment horizontal="center"/>
      <protection/>
    </xf>
    <xf numFmtId="0" fontId="8" fillId="0" borderId="0" xfId="64" applyFont="1" applyFill="1" applyAlignment="1">
      <alignment/>
      <protection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172" fontId="75" fillId="0" borderId="0" xfId="0" applyNumberFormat="1" applyFont="1" applyFill="1" applyBorder="1" applyAlignment="1">
      <alignment horizontal="center" vertical="center"/>
    </xf>
    <xf numFmtId="172" fontId="79" fillId="0" borderId="0" xfId="0" applyNumberFormat="1" applyFont="1" applyFill="1" applyBorder="1" applyAlignment="1">
      <alignment horizontal="center" vertical="center"/>
    </xf>
    <xf numFmtId="172" fontId="3" fillId="0" borderId="0" xfId="69" applyNumberFormat="1" applyFont="1" applyFill="1" applyBorder="1" applyAlignment="1">
      <alignment horizontal="center"/>
      <protection/>
    </xf>
    <xf numFmtId="178" fontId="75" fillId="0" borderId="0" xfId="69" applyNumberFormat="1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horizontal="center" vertical="center"/>
    </xf>
    <xf numFmtId="181" fontId="3" fillId="0" borderId="23" xfId="42" applyNumberFormat="1" applyFont="1" applyFill="1" applyBorder="1" applyAlignment="1">
      <alignment horizontal="center"/>
    </xf>
    <xf numFmtId="0" fontId="4" fillId="0" borderId="13" xfId="64" applyFont="1" applyFill="1" applyBorder="1" applyAlignment="1">
      <alignment horizontal="center" vertical="center" textRotation="90" wrapText="1"/>
      <protection/>
    </xf>
    <xf numFmtId="0" fontId="4" fillId="0" borderId="10" xfId="64" applyFont="1" applyFill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2" fontId="4" fillId="0" borderId="10" xfId="64" applyNumberFormat="1" applyFont="1" applyFill="1" applyBorder="1" applyAlignment="1">
      <alignment horizontal="center" vertical="center" textRotation="90" wrapText="1"/>
      <protection/>
    </xf>
    <xf numFmtId="0" fontId="71" fillId="38" borderId="17" xfId="0" applyFont="1" applyFill="1" applyBorder="1" applyAlignment="1">
      <alignment vertical="center"/>
    </xf>
    <xf numFmtId="14" fontId="71" fillId="38" borderId="10" xfId="0" applyNumberFormat="1" applyFont="1" applyFill="1" applyBorder="1" applyAlignment="1" quotePrefix="1">
      <alignment horizontal="center" vertical="center"/>
    </xf>
    <xf numFmtId="172" fontId="74" fillId="38" borderId="10" xfId="0" applyNumberFormat="1" applyFont="1" applyFill="1" applyBorder="1" applyAlignment="1">
      <alignment horizontal="center" vertical="center" wrapText="1"/>
    </xf>
    <xf numFmtId="0" fontId="71" fillId="38" borderId="17" xfId="0" applyFont="1" applyFill="1" applyBorder="1" applyAlignment="1">
      <alignment/>
    </xf>
    <xf numFmtId="179" fontId="71" fillId="38" borderId="10" xfId="0" applyNumberFormat="1" applyFont="1" applyFill="1" applyBorder="1" applyAlignment="1" quotePrefix="1">
      <alignment horizontal="center"/>
    </xf>
    <xf numFmtId="172" fontId="75" fillId="38" borderId="10" xfId="61" applyNumberFormat="1" applyFont="1" applyFill="1" applyBorder="1" applyAlignment="1">
      <alignment horizontal="center" vertical="center"/>
      <protection/>
    </xf>
    <xf numFmtId="172" fontId="75" fillId="38" borderId="14" xfId="61" applyNumberFormat="1" applyFont="1" applyFill="1" applyBorder="1" applyAlignment="1">
      <alignment horizontal="center" vertical="center"/>
      <protection/>
    </xf>
    <xf numFmtId="172" fontId="5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0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textRotation="90" wrapText="1"/>
    </xf>
    <xf numFmtId="0" fontId="18" fillId="33" borderId="18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17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vertical="center" textRotation="90" wrapText="1"/>
    </xf>
    <xf numFmtId="0" fontId="18" fillId="33" borderId="0" xfId="0" applyFont="1" applyFill="1" applyAlignment="1">
      <alignment horizontal="center" vertical="center" textRotation="90" wrapText="1"/>
    </xf>
    <xf numFmtId="172" fontId="5" fillId="33" borderId="10" xfId="0" applyNumberFormat="1" applyFont="1" applyFill="1" applyBorder="1" applyAlignment="1">
      <alignment horizontal="center" vertical="center"/>
    </xf>
    <xf numFmtId="1" fontId="5" fillId="38" borderId="10" xfId="0" applyNumberFormat="1" applyFont="1" applyFill="1" applyBorder="1" applyAlignment="1">
      <alignment horizontal="center" vertical="center"/>
    </xf>
    <xf numFmtId="0" fontId="6" fillId="0" borderId="18" xfId="6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43" fontId="16" fillId="0" borderId="21" xfId="42" applyFont="1" applyBorder="1" applyAlignment="1">
      <alignment horizontal="center" vertical="center"/>
    </xf>
    <xf numFmtId="14" fontId="71" fillId="0" borderId="18" xfId="0" applyNumberFormat="1" applyFont="1" applyFill="1" applyBorder="1" applyAlignment="1">
      <alignment horizontal="center"/>
    </xf>
    <xf numFmtId="172" fontId="5" fillId="33" borderId="10" xfId="67" applyNumberFormat="1" applyFont="1" applyFill="1" applyBorder="1" applyAlignment="1">
      <alignment horizontal="center" vertical="center"/>
      <protection/>
    </xf>
    <xf numFmtId="172" fontId="5" fillId="33" borderId="10" xfId="61" applyNumberFormat="1" applyFont="1" applyFill="1" applyBorder="1" applyAlignment="1">
      <alignment horizontal="center" vertical="center"/>
      <protection/>
    </xf>
    <xf numFmtId="172" fontId="5" fillId="33" borderId="18" xfId="61" applyNumberFormat="1" applyFont="1" applyFill="1" applyBorder="1" applyAlignment="1">
      <alignment horizontal="center" vertical="center"/>
      <protection/>
    </xf>
    <xf numFmtId="172" fontId="5" fillId="33" borderId="18" xfId="67" applyNumberFormat="1" applyFont="1" applyFill="1" applyBorder="1" applyAlignment="1">
      <alignment horizontal="center" vertical="center"/>
      <protection/>
    </xf>
    <xf numFmtId="172" fontId="3" fillId="0" borderId="10" xfId="72" applyNumberFormat="1" applyFont="1" applyFill="1" applyBorder="1" applyAlignment="1">
      <alignment horizontal="center" vertical="center"/>
      <protection/>
    </xf>
    <xf numFmtId="172" fontId="3" fillId="0" borderId="10" xfId="58" applyNumberFormat="1" applyFont="1" applyFill="1" applyBorder="1" applyAlignment="1">
      <alignment horizontal="center" vertical="center"/>
      <protection/>
    </xf>
    <xf numFmtId="0" fontId="71" fillId="33" borderId="14" xfId="0" applyFont="1" applyFill="1" applyBorder="1" applyAlignment="1">
      <alignment horizontal="left" vertical="center"/>
    </xf>
    <xf numFmtId="0" fontId="71" fillId="35" borderId="17" xfId="0" applyFont="1" applyFill="1" applyBorder="1" applyAlignment="1">
      <alignment vertical="center"/>
    </xf>
    <xf numFmtId="0" fontId="71" fillId="35" borderId="14" xfId="0" applyFont="1" applyFill="1" applyBorder="1" applyAlignment="1">
      <alignment vertical="center"/>
    </xf>
    <xf numFmtId="0" fontId="2" fillId="35" borderId="10" xfId="0" applyFont="1" applyFill="1" applyBorder="1" applyAlignment="1" quotePrefix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172" fontId="75" fillId="35" borderId="10" xfId="71" applyNumberFormat="1" applyFont="1" applyFill="1" applyBorder="1" applyAlignment="1">
      <alignment horizontal="center" vertical="center"/>
      <protection/>
    </xf>
    <xf numFmtId="172" fontId="74" fillId="35" borderId="10" xfId="58" applyNumberFormat="1" applyFont="1" applyFill="1" applyBorder="1" applyAlignment="1">
      <alignment horizontal="center"/>
      <protection/>
    </xf>
    <xf numFmtId="172" fontId="3" fillId="35" borderId="17" xfId="0" applyNumberFormat="1" applyFont="1" applyFill="1" applyBorder="1" applyAlignment="1">
      <alignment horizontal="center" vertical="center"/>
    </xf>
    <xf numFmtId="172" fontId="3" fillId="35" borderId="16" xfId="0" applyNumberFormat="1" applyFont="1" applyFill="1" applyBorder="1" applyAlignment="1">
      <alignment horizontal="center" vertical="center"/>
    </xf>
    <xf numFmtId="172" fontId="3" fillId="35" borderId="14" xfId="0" applyNumberFormat="1" applyFont="1" applyFill="1" applyBorder="1" applyAlignment="1">
      <alignment horizontal="center" vertical="center"/>
    </xf>
    <xf numFmtId="172" fontId="3" fillId="35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 vertical="center"/>
    </xf>
    <xf numFmtId="172" fontId="74" fillId="35" borderId="17" xfId="0" applyNumberFormat="1" applyFont="1" applyFill="1" applyBorder="1" applyAlignment="1">
      <alignment horizontal="center"/>
    </xf>
    <xf numFmtId="172" fontId="52" fillId="0" borderId="10" xfId="44" applyNumberFormat="1" applyFont="1" applyBorder="1" applyAlignment="1">
      <alignment horizontal="center" vertical="center"/>
    </xf>
    <xf numFmtId="172" fontId="77" fillId="0" borderId="10" xfId="74" applyNumberFormat="1" applyFont="1" applyBorder="1" applyAlignment="1">
      <alignment horizontal="center" vertical="center"/>
      <protection/>
    </xf>
    <xf numFmtId="172" fontId="82" fillId="0" borderId="10" xfId="74" applyNumberFormat="1" applyFont="1" applyBorder="1" applyAlignment="1">
      <alignment horizontal="center" vertical="center"/>
      <protection/>
    </xf>
    <xf numFmtId="172" fontId="77" fillId="0" borderId="10" xfId="76" applyNumberFormat="1" applyFont="1" applyBorder="1" applyAlignment="1">
      <alignment horizontal="center" vertical="center"/>
      <protection/>
    </xf>
    <xf numFmtId="172" fontId="83" fillId="35" borderId="10" xfId="44" applyNumberFormat="1" applyFont="1" applyFill="1" applyBorder="1" applyAlignment="1">
      <alignment horizontal="center" vertical="center"/>
    </xf>
    <xf numFmtId="172" fontId="82" fillId="35" borderId="10" xfId="76" applyNumberFormat="1" applyFont="1" applyFill="1" applyBorder="1" applyAlignment="1">
      <alignment horizontal="center" vertical="center"/>
      <protection/>
    </xf>
    <xf numFmtId="172" fontId="82" fillId="35" borderId="10" xfId="74" applyNumberFormat="1" applyFont="1" applyFill="1" applyBorder="1" applyAlignment="1">
      <alignment horizontal="center" vertical="center"/>
      <protection/>
    </xf>
    <xf numFmtId="172" fontId="79" fillId="35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1" fillId="33" borderId="13" xfId="64" applyFont="1" applyFill="1" applyBorder="1" applyAlignment="1">
      <alignment vertical="center" textRotation="90" wrapText="1"/>
      <protection/>
    </xf>
    <xf numFmtId="0" fontId="11" fillId="33" borderId="10" xfId="64" applyFont="1" applyFill="1" applyBorder="1" applyAlignment="1">
      <alignment vertical="center" textRotation="90" wrapText="1"/>
      <protection/>
    </xf>
    <xf numFmtId="0" fontId="11" fillId="33" borderId="10" xfId="64" applyFont="1" applyFill="1" applyBorder="1" applyAlignment="1">
      <alignment vertical="center" wrapText="1"/>
      <protection/>
    </xf>
    <xf numFmtId="0" fontId="5" fillId="37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64" applyFont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172" fontId="3" fillId="35" borderId="17" xfId="0" applyNumberFormat="1" applyFont="1" applyFill="1" applyBorder="1" applyAlignment="1">
      <alignment horizontal="center"/>
    </xf>
    <xf numFmtId="172" fontId="3" fillId="35" borderId="16" xfId="0" applyNumberFormat="1" applyFont="1" applyFill="1" applyBorder="1" applyAlignment="1">
      <alignment horizontal="center"/>
    </xf>
    <xf numFmtId="172" fontId="3" fillId="35" borderId="14" xfId="0" applyNumberFormat="1" applyFont="1" applyFill="1" applyBorder="1" applyAlignment="1">
      <alignment horizontal="center"/>
    </xf>
    <xf numFmtId="0" fontId="9" fillId="33" borderId="16" xfId="64" applyFont="1" applyFill="1" applyBorder="1" applyAlignment="1">
      <alignment horizontal="center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3" fillId="37" borderId="18" xfId="64" applyFont="1" applyFill="1" applyBorder="1" applyAlignment="1">
      <alignment horizontal="center" vertical="center" wrapText="1"/>
      <protection/>
    </xf>
    <xf numFmtId="0" fontId="0" fillId="37" borderId="13" xfId="0" applyFill="1" applyBorder="1" applyAlignment="1">
      <alignment horizontal="left" vertical="top"/>
    </xf>
    <xf numFmtId="0" fontId="5" fillId="33" borderId="18" xfId="64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left" vertical="top"/>
    </xf>
    <xf numFmtId="0" fontId="84" fillId="0" borderId="17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172" fontId="3" fillId="35" borderId="17" xfId="0" applyNumberFormat="1" applyFont="1" applyFill="1" applyBorder="1" applyAlignment="1">
      <alignment horizontal="center" vertical="center"/>
    </xf>
    <xf numFmtId="172" fontId="3" fillId="35" borderId="16" xfId="0" applyNumberFormat="1" applyFont="1" applyFill="1" applyBorder="1" applyAlignment="1">
      <alignment horizontal="center" vertical="center"/>
    </xf>
    <xf numFmtId="172" fontId="3" fillId="35" borderId="14" xfId="0" applyNumberFormat="1" applyFont="1" applyFill="1" applyBorder="1" applyAlignment="1">
      <alignment horizontal="center" vertical="center"/>
    </xf>
    <xf numFmtId="0" fontId="9" fillId="33" borderId="18" xfId="64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left" vertical="top"/>
    </xf>
    <xf numFmtId="0" fontId="3" fillId="33" borderId="17" xfId="64" applyFont="1" applyFill="1" applyBorder="1" applyAlignment="1">
      <alignment horizontal="center" vertical="center" wrapText="1"/>
      <protection/>
    </xf>
    <xf numFmtId="0" fontId="3" fillId="33" borderId="16" xfId="64" applyFont="1" applyFill="1" applyBorder="1" applyAlignment="1">
      <alignment horizontal="center" vertical="center" wrapText="1"/>
      <protection/>
    </xf>
    <xf numFmtId="0" fontId="3" fillId="33" borderId="14" xfId="64" applyFont="1" applyFill="1" applyBorder="1" applyAlignment="1">
      <alignment horizontal="center" vertical="center" wrapText="1"/>
      <protection/>
    </xf>
    <xf numFmtId="0" fontId="8" fillId="0" borderId="0" xfId="64" applyFont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9" fillId="33" borderId="19" xfId="64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11" fillId="33" borderId="18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9" fillId="33" borderId="13" xfId="64" applyFont="1" applyFill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center"/>
      <protection/>
    </xf>
    <xf numFmtId="0" fontId="17" fillId="0" borderId="11" xfId="0" applyFont="1" applyFill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2" fillId="0" borderId="0" xfId="64" applyFont="1" applyAlignment="1">
      <alignment horizontal="center"/>
      <protection/>
    </xf>
    <xf numFmtId="0" fontId="81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2" xfId="59"/>
    <cellStyle name="Normal 13" xfId="60"/>
    <cellStyle name="Normal 16" xfId="61"/>
    <cellStyle name="Normal 18" xfId="62"/>
    <cellStyle name="Normal 19" xfId="63"/>
    <cellStyle name="Normal 2" xfId="64"/>
    <cellStyle name="Normal 20" xfId="65"/>
    <cellStyle name="Normal 23" xfId="66"/>
    <cellStyle name="Normal 24" xfId="67"/>
    <cellStyle name="Normal 25" xfId="68"/>
    <cellStyle name="Normal 3" xfId="69"/>
    <cellStyle name="Normal 33" xfId="70"/>
    <cellStyle name="Normal 34" xfId="71"/>
    <cellStyle name="Normal 4" xfId="72"/>
    <cellStyle name="Normal 5" xfId="73"/>
    <cellStyle name="Normal 6" xfId="74"/>
    <cellStyle name="Normal 7" xfId="75"/>
    <cellStyle name="Normal 8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</xdr:row>
      <xdr:rowOff>47625</xdr:rowOff>
    </xdr:from>
    <xdr:to>
      <xdr:col>3</xdr:col>
      <xdr:colOff>57150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295400" y="6667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</xdr:row>
      <xdr:rowOff>19050</xdr:rowOff>
    </xdr:from>
    <xdr:to>
      <xdr:col>3</xdr:col>
      <xdr:colOff>57150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076325" y="438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2</xdr:row>
      <xdr:rowOff>9525</xdr:rowOff>
    </xdr:from>
    <xdr:to>
      <xdr:col>12</xdr:col>
      <xdr:colOff>352425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4724400" y="4286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</xdr:row>
      <xdr:rowOff>28575</xdr:rowOff>
    </xdr:from>
    <xdr:to>
      <xdr:col>3</xdr:col>
      <xdr:colOff>142875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352550" y="647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19050</xdr:colOff>
      <xdr:row>2</xdr:row>
      <xdr:rowOff>38100</xdr:rowOff>
    </xdr:from>
    <xdr:to>
      <xdr:col>24</xdr:col>
      <xdr:colOff>219075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>
          <a:off x="9229725" y="4572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</xdr:row>
      <xdr:rowOff>38100</xdr:rowOff>
    </xdr:from>
    <xdr:to>
      <xdr:col>3</xdr:col>
      <xdr:colOff>314325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25730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2</xdr:row>
      <xdr:rowOff>19050</xdr:rowOff>
    </xdr:from>
    <xdr:to>
      <xdr:col>14</xdr:col>
      <xdr:colOff>95250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5114925" y="4381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1"/>
  <sheetViews>
    <sheetView tabSelected="1" workbookViewId="0" topLeftCell="M1">
      <selection activeCell="A7" sqref="A1:IV16384"/>
    </sheetView>
  </sheetViews>
  <sheetFormatPr defaultColWidth="9.33203125" defaultRowHeight="12.75"/>
  <cols>
    <col min="1" max="1" width="7.16015625" style="1" customWidth="1"/>
    <col min="2" max="2" width="25" style="1" customWidth="1"/>
    <col min="3" max="3" width="10.66015625" style="1" customWidth="1"/>
    <col min="4" max="4" width="9.33203125" style="97" customWidth="1"/>
    <col min="5" max="5" width="15.33203125" style="1" customWidth="1"/>
    <col min="6" max="6" width="8.33203125" style="1" customWidth="1"/>
    <col min="7" max="12" width="6.5" style="1" customWidth="1"/>
    <col min="13" max="13" width="8.5" style="1" customWidth="1"/>
    <col min="14" max="14" width="6.5" style="258" customWidth="1"/>
    <col min="15" max="15" width="10.83203125" style="1" customWidth="1"/>
    <col min="16" max="17" width="7" style="1" customWidth="1"/>
    <col min="18" max="18" width="8.83203125" style="1" customWidth="1"/>
    <col min="19" max="19" width="7" style="1" customWidth="1"/>
    <col min="20" max="20" width="9.5" style="1" customWidth="1"/>
    <col min="21" max="23" width="9.33203125" style="1" customWidth="1"/>
    <col min="24" max="24" width="9" style="1" customWidth="1"/>
    <col min="25" max="25" width="7.5" style="1" customWidth="1"/>
    <col min="26" max="26" width="11.83203125" style="1" customWidth="1"/>
    <col min="27" max="28" width="9.66015625" style="1" customWidth="1"/>
    <col min="29" max="30" width="9.33203125" style="1" customWidth="1"/>
    <col min="31" max="31" width="9.33203125" style="258" customWidth="1"/>
    <col min="32" max="16384" width="9.33203125" style="1" customWidth="1"/>
  </cols>
  <sheetData>
    <row r="1" spans="1:35" ht="16.5">
      <c r="A1" s="481" t="s">
        <v>47</v>
      </c>
      <c r="B1" s="481"/>
      <c r="C1" s="481"/>
      <c r="D1" s="481"/>
      <c r="E1" s="481"/>
      <c r="F1" s="97"/>
      <c r="H1" s="482" t="s">
        <v>14</v>
      </c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</row>
    <row r="2" spans="1:35" ht="16.5">
      <c r="A2" s="482" t="s">
        <v>62</v>
      </c>
      <c r="B2" s="482"/>
      <c r="C2" s="482"/>
      <c r="D2" s="482"/>
      <c r="E2" s="482"/>
      <c r="F2" s="96"/>
      <c r="H2" s="483" t="s">
        <v>12</v>
      </c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</row>
    <row r="3" spans="1:6" ht="15.75">
      <c r="A3" s="482" t="s">
        <v>15</v>
      </c>
      <c r="B3" s="482"/>
      <c r="C3" s="482"/>
      <c r="D3" s="482"/>
      <c r="E3" s="482"/>
      <c r="F3" s="96"/>
    </row>
    <row r="4" spans="1:6" ht="16.5">
      <c r="A4" s="98"/>
      <c r="B4" s="98"/>
      <c r="C4" s="98"/>
      <c r="D4" s="88"/>
      <c r="E4" s="98"/>
      <c r="F4" s="98"/>
    </row>
    <row r="5" spans="1:35" ht="20.25">
      <c r="A5" s="467" t="s">
        <v>16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</row>
    <row r="6" spans="1:35" s="99" customFormat="1" ht="20.25">
      <c r="A6" s="467" t="s">
        <v>328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</row>
    <row r="7" spans="2:35" ht="16.5">
      <c r="B7" s="100"/>
      <c r="F7" s="1">
        <v>1</v>
      </c>
      <c r="G7" s="1">
        <v>2</v>
      </c>
      <c r="H7" s="1">
        <v>3</v>
      </c>
      <c r="I7" s="1">
        <v>4</v>
      </c>
      <c r="J7" s="1">
        <v>5</v>
      </c>
      <c r="K7" s="1">
        <v>6</v>
      </c>
      <c r="L7" s="1">
        <v>7</v>
      </c>
      <c r="M7" s="1">
        <v>8</v>
      </c>
      <c r="N7" s="1">
        <v>9</v>
      </c>
      <c r="O7" s="1">
        <v>10</v>
      </c>
      <c r="P7" s="1">
        <v>11</v>
      </c>
      <c r="Q7" s="1">
        <v>12</v>
      </c>
      <c r="R7" s="1">
        <v>13</v>
      </c>
      <c r="S7" s="1">
        <v>14</v>
      </c>
      <c r="T7" s="1">
        <v>15</v>
      </c>
      <c r="U7" s="1">
        <v>16</v>
      </c>
      <c r="V7" s="1">
        <v>17</v>
      </c>
      <c r="W7" s="1">
        <v>18</v>
      </c>
      <c r="X7" s="1">
        <v>19</v>
      </c>
      <c r="Y7" s="1">
        <v>20</v>
      </c>
      <c r="Z7" s="1">
        <v>21</v>
      </c>
      <c r="AA7" s="1">
        <v>22</v>
      </c>
      <c r="AB7" s="1">
        <v>23</v>
      </c>
      <c r="AC7" s="1">
        <v>24</v>
      </c>
      <c r="AD7" s="1">
        <v>25</v>
      </c>
      <c r="AE7" s="258">
        <v>26</v>
      </c>
      <c r="AF7" s="1">
        <v>28</v>
      </c>
      <c r="AG7" s="1">
        <v>29</v>
      </c>
      <c r="AH7" s="1">
        <v>30</v>
      </c>
      <c r="AI7" s="1">
        <v>31</v>
      </c>
    </row>
    <row r="8" spans="1:36" s="103" customFormat="1" ht="24" customHeight="1">
      <c r="A8" s="468" t="s">
        <v>1</v>
      </c>
      <c r="B8" s="471" t="s">
        <v>17</v>
      </c>
      <c r="C8" s="471"/>
      <c r="D8" s="472" t="s">
        <v>79</v>
      </c>
      <c r="E8" s="471" t="s">
        <v>11</v>
      </c>
      <c r="F8" s="101"/>
      <c r="G8" s="475"/>
      <c r="H8" s="476"/>
      <c r="I8" s="476"/>
      <c r="J8" s="476"/>
      <c r="K8" s="477"/>
      <c r="L8" s="80"/>
      <c r="M8" s="80"/>
      <c r="N8" s="80"/>
      <c r="O8" s="478" t="s">
        <v>18</v>
      </c>
      <c r="P8" s="102"/>
      <c r="Q8" s="102"/>
      <c r="R8" s="102"/>
      <c r="S8" s="102"/>
      <c r="T8" s="476"/>
      <c r="U8" s="476"/>
      <c r="V8" s="476"/>
      <c r="W8" s="476"/>
      <c r="X8" s="476"/>
      <c r="Y8" s="477"/>
      <c r="Z8" s="478" t="s">
        <v>19</v>
      </c>
      <c r="AA8" s="475"/>
      <c r="AB8" s="476"/>
      <c r="AC8" s="476"/>
      <c r="AD8" s="476"/>
      <c r="AE8" s="476"/>
      <c r="AF8" s="476"/>
      <c r="AG8" s="476"/>
      <c r="AH8" s="476"/>
      <c r="AI8" s="477"/>
      <c r="AJ8" s="463" t="s">
        <v>20</v>
      </c>
    </row>
    <row r="9" spans="1:36" s="103" customFormat="1" ht="99" customHeight="1">
      <c r="A9" s="469"/>
      <c r="B9" s="471"/>
      <c r="C9" s="471"/>
      <c r="D9" s="473"/>
      <c r="E9" s="471"/>
      <c r="F9" s="73" t="s">
        <v>22</v>
      </c>
      <c r="G9" s="260" t="s">
        <v>27</v>
      </c>
      <c r="H9" s="73" t="s">
        <v>71</v>
      </c>
      <c r="I9" s="228" t="s">
        <v>23</v>
      </c>
      <c r="J9" s="78" t="s">
        <v>32</v>
      </c>
      <c r="K9" s="73" t="s">
        <v>25</v>
      </c>
      <c r="L9" s="259" t="s">
        <v>75</v>
      </c>
      <c r="M9" s="104" t="s">
        <v>29</v>
      </c>
      <c r="N9" s="255" t="s">
        <v>24</v>
      </c>
      <c r="O9" s="479"/>
      <c r="P9" s="73" t="s">
        <v>21</v>
      </c>
      <c r="Q9" s="104" t="s">
        <v>31</v>
      </c>
      <c r="R9" s="78" t="s">
        <v>28</v>
      </c>
      <c r="S9" s="78" t="s">
        <v>289</v>
      </c>
      <c r="T9" s="259" t="s">
        <v>325</v>
      </c>
      <c r="U9" s="277" t="s">
        <v>76</v>
      </c>
      <c r="V9" s="104" t="s">
        <v>36</v>
      </c>
      <c r="W9" s="104" t="s">
        <v>38</v>
      </c>
      <c r="X9" s="104" t="s">
        <v>77</v>
      </c>
      <c r="Y9" s="104" t="s">
        <v>35</v>
      </c>
      <c r="Z9" s="479"/>
      <c r="AA9" s="104" t="s">
        <v>34</v>
      </c>
      <c r="AB9" s="277" t="s">
        <v>41</v>
      </c>
      <c r="AC9" s="104" t="s">
        <v>300</v>
      </c>
      <c r="AD9" s="277" t="s">
        <v>33</v>
      </c>
      <c r="AE9" s="104" t="s">
        <v>37</v>
      </c>
      <c r="AF9" s="104" t="s">
        <v>39</v>
      </c>
      <c r="AG9" s="104" t="s">
        <v>40</v>
      </c>
      <c r="AH9" s="105" t="s">
        <v>326</v>
      </c>
      <c r="AI9" s="104" t="s">
        <v>327</v>
      </c>
      <c r="AJ9" s="463"/>
    </row>
    <row r="10" spans="1:36" s="103" customFormat="1" ht="22.5" customHeight="1">
      <c r="A10" s="469"/>
      <c r="B10" s="471"/>
      <c r="C10" s="471"/>
      <c r="D10" s="473"/>
      <c r="E10" s="471"/>
      <c r="F10" s="73">
        <v>30</v>
      </c>
      <c r="G10" s="260">
        <v>30</v>
      </c>
      <c r="H10" s="80">
        <v>15</v>
      </c>
      <c r="I10" s="228">
        <v>45</v>
      </c>
      <c r="J10" s="73">
        <v>105</v>
      </c>
      <c r="K10" s="80">
        <v>90</v>
      </c>
      <c r="L10" s="26">
        <v>45</v>
      </c>
      <c r="M10" s="80">
        <v>45</v>
      </c>
      <c r="N10" s="26">
        <v>30</v>
      </c>
      <c r="O10" s="480"/>
      <c r="P10" s="80">
        <v>45</v>
      </c>
      <c r="Q10" s="73">
        <v>115</v>
      </c>
      <c r="R10" s="73">
        <v>30</v>
      </c>
      <c r="S10" s="73">
        <v>60</v>
      </c>
      <c r="T10" s="26">
        <v>30</v>
      </c>
      <c r="U10" s="181">
        <v>105</v>
      </c>
      <c r="V10" s="80">
        <v>30</v>
      </c>
      <c r="W10" s="80">
        <v>60</v>
      </c>
      <c r="X10" s="73">
        <v>60</v>
      </c>
      <c r="Y10" s="80">
        <v>45</v>
      </c>
      <c r="Z10" s="480"/>
      <c r="AA10" s="80">
        <v>45</v>
      </c>
      <c r="AB10" s="314">
        <v>110</v>
      </c>
      <c r="AC10" s="73">
        <v>150</v>
      </c>
      <c r="AD10" s="314">
        <v>225</v>
      </c>
      <c r="AE10" s="80">
        <v>30</v>
      </c>
      <c r="AF10" s="80">
        <v>30</v>
      </c>
      <c r="AG10" s="106">
        <v>130</v>
      </c>
      <c r="AH10" s="106">
        <v>260</v>
      </c>
      <c r="AI10" s="106">
        <v>220</v>
      </c>
      <c r="AJ10" s="463"/>
    </row>
    <row r="11" spans="1:36" s="103" customFormat="1" ht="17.25" customHeight="1">
      <c r="A11" s="470"/>
      <c r="B11" s="471"/>
      <c r="C11" s="471"/>
      <c r="D11" s="474"/>
      <c r="E11" s="471"/>
      <c r="F11" s="73">
        <v>2</v>
      </c>
      <c r="G11" s="260">
        <v>2</v>
      </c>
      <c r="H11" s="80">
        <v>1</v>
      </c>
      <c r="I11" s="228">
        <v>3</v>
      </c>
      <c r="J11" s="73">
        <v>7</v>
      </c>
      <c r="K11" s="80">
        <v>6</v>
      </c>
      <c r="L11" s="26">
        <v>3</v>
      </c>
      <c r="M11" s="80">
        <v>3</v>
      </c>
      <c r="N11" s="26">
        <v>2</v>
      </c>
      <c r="O11" s="80">
        <f>SUM(G11:N11)</f>
        <v>27</v>
      </c>
      <c r="P11" s="80">
        <v>3</v>
      </c>
      <c r="Q11" s="73">
        <v>4</v>
      </c>
      <c r="R11" s="73">
        <v>2</v>
      </c>
      <c r="S11" s="73">
        <v>4</v>
      </c>
      <c r="T11" s="26">
        <v>2</v>
      </c>
      <c r="U11" s="181">
        <v>7</v>
      </c>
      <c r="V11" s="80">
        <v>2</v>
      </c>
      <c r="W11" s="80">
        <v>4</v>
      </c>
      <c r="X11" s="73">
        <v>4</v>
      </c>
      <c r="Y11" s="80">
        <v>3</v>
      </c>
      <c r="Z11" s="73">
        <f>SUM(Q11:Y11)</f>
        <v>32</v>
      </c>
      <c r="AA11" s="80">
        <v>3</v>
      </c>
      <c r="AB11" s="314">
        <v>3</v>
      </c>
      <c r="AC11" s="73">
        <v>5</v>
      </c>
      <c r="AD11" s="314">
        <v>7</v>
      </c>
      <c r="AE11" s="80">
        <v>2</v>
      </c>
      <c r="AF11" s="80">
        <v>2</v>
      </c>
      <c r="AG11" s="106">
        <v>4</v>
      </c>
      <c r="AH11" s="106">
        <v>5</v>
      </c>
      <c r="AI11" s="106">
        <v>4</v>
      </c>
      <c r="AJ11" s="80">
        <f>SUM(AA11:AI11)</f>
        <v>35</v>
      </c>
    </row>
    <row r="12" spans="1:36" s="89" customFormat="1" ht="20.25" customHeight="1">
      <c r="A12" s="85">
        <v>1</v>
      </c>
      <c r="B12" s="140" t="s">
        <v>161</v>
      </c>
      <c r="C12" s="141" t="s">
        <v>162</v>
      </c>
      <c r="D12" s="60" t="s">
        <v>94</v>
      </c>
      <c r="E12" s="145" t="s">
        <v>195</v>
      </c>
      <c r="F12" s="107">
        <v>8</v>
      </c>
      <c r="G12" s="111">
        <v>6.5</v>
      </c>
      <c r="H12" s="108">
        <v>8.5</v>
      </c>
      <c r="I12" s="229">
        <v>8.7</v>
      </c>
      <c r="J12" s="119">
        <v>7.6</v>
      </c>
      <c r="K12" s="117">
        <v>6.7</v>
      </c>
      <c r="L12" s="112">
        <v>6.2</v>
      </c>
      <c r="M12" s="272">
        <v>7.4</v>
      </c>
      <c r="N12" s="256">
        <v>6.8</v>
      </c>
      <c r="O12" s="84">
        <f>SUMPRODUCT($G$11:$N$11,G12:N12)/$O$11</f>
        <v>7.237037037037037</v>
      </c>
      <c r="P12" s="108">
        <v>7</v>
      </c>
      <c r="Q12" s="108">
        <v>7.7</v>
      </c>
      <c r="R12" s="110">
        <v>6.2</v>
      </c>
      <c r="S12" s="110">
        <v>6.5</v>
      </c>
      <c r="T12" s="272">
        <v>6.2</v>
      </c>
      <c r="U12" s="289">
        <v>7.5</v>
      </c>
      <c r="V12" s="112">
        <v>7.2</v>
      </c>
      <c r="W12" s="112">
        <v>7.1</v>
      </c>
      <c r="X12" s="114">
        <v>7.4</v>
      </c>
      <c r="Y12" s="116">
        <v>6.9</v>
      </c>
      <c r="Z12" s="115">
        <f>SUMPRODUCT($Q$11:$Y$11,Q12:Y12)/$Z$11</f>
        <v>7.100000000000001</v>
      </c>
      <c r="AA12" s="119">
        <v>7.3</v>
      </c>
      <c r="AB12" s="112">
        <v>6</v>
      </c>
      <c r="AC12" s="108">
        <v>8.7</v>
      </c>
      <c r="AD12" s="112">
        <v>7.3</v>
      </c>
      <c r="AE12" s="112">
        <v>7.5</v>
      </c>
      <c r="AF12" s="123">
        <v>7.1</v>
      </c>
      <c r="AG12" s="449">
        <v>8</v>
      </c>
      <c r="AH12" s="452">
        <v>5.6</v>
      </c>
      <c r="AI12" s="450">
        <v>5.9</v>
      </c>
      <c r="AJ12" s="115">
        <f>SUMPRODUCT($AA$11:$AI$11,AA12:AI12)/$AJ$11</f>
        <v>7.065714285714285</v>
      </c>
    </row>
    <row r="13" spans="1:36" s="120" customFormat="1" ht="20.25" customHeight="1">
      <c r="A13" s="85">
        <v>2</v>
      </c>
      <c r="B13" s="140" t="s">
        <v>163</v>
      </c>
      <c r="C13" s="141" t="s">
        <v>164</v>
      </c>
      <c r="D13" s="60" t="s">
        <v>0</v>
      </c>
      <c r="E13" s="146" t="s">
        <v>196</v>
      </c>
      <c r="F13" s="107">
        <v>8</v>
      </c>
      <c r="G13" s="110">
        <v>6.4</v>
      </c>
      <c r="H13" s="108">
        <v>7.6</v>
      </c>
      <c r="I13" s="229">
        <v>8.3</v>
      </c>
      <c r="J13" s="119">
        <v>7.5</v>
      </c>
      <c r="K13" s="107">
        <v>7.9</v>
      </c>
      <c r="L13" s="112">
        <v>5.8</v>
      </c>
      <c r="M13" s="272">
        <v>6.1</v>
      </c>
      <c r="N13" s="256">
        <v>6.6</v>
      </c>
      <c r="O13" s="84">
        <f>SUMPRODUCT($G$11:$N$11,G13:N13)/$O$11</f>
        <v>7.188888888888887</v>
      </c>
      <c r="P13" s="119">
        <v>7</v>
      </c>
      <c r="Q13" s="117">
        <v>6.6</v>
      </c>
      <c r="R13" s="110">
        <v>6</v>
      </c>
      <c r="S13" s="280">
        <v>5.8</v>
      </c>
      <c r="T13" s="302">
        <v>5.7</v>
      </c>
      <c r="U13" s="113">
        <v>6.6</v>
      </c>
      <c r="V13" s="108">
        <v>5.5</v>
      </c>
      <c r="W13" s="108">
        <v>5.8</v>
      </c>
      <c r="X13" s="114">
        <v>6.6</v>
      </c>
      <c r="Y13" s="116">
        <v>5.3</v>
      </c>
      <c r="Z13" s="115">
        <f>SUMPRODUCT($Q$11:$Y$11,Q13:Y13)/$Z$11</f>
        <v>6.115625</v>
      </c>
      <c r="AA13" s="119">
        <v>6.7</v>
      </c>
      <c r="AB13" s="125">
        <v>5.6</v>
      </c>
      <c r="AC13" s="108">
        <v>6.3</v>
      </c>
      <c r="AD13" s="125">
        <v>5.5</v>
      </c>
      <c r="AE13" s="108">
        <v>5.2</v>
      </c>
      <c r="AF13" s="447">
        <v>5.7</v>
      </c>
      <c r="AG13" s="449">
        <v>6.2</v>
      </c>
      <c r="AH13" s="452">
        <v>5</v>
      </c>
      <c r="AI13" s="450">
        <v>5</v>
      </c>
      <c r="AJ13" s="115">
        <f aca="true" t="shared" si="0" ref="AJ13:AJ36">SUMPRODUCT($AA$11:$AI$11,AA13:AI13)/$AJ$11</f>
        <v>5.671428571428573</v>
      </c>
    </row>
    <row r="14" spans="1:36" s="89" customFormat="1" ht="20.25" customHeight="1">
      <c r="A14" s="85">
        <v>3</v>
      </c>
      <c r="B14" s="133" t="s">
        <v>165</v>
      </c>
      <c r="C14" s="142" t="s">
        <v>166</v>
      </c>
      <c r="D14" s="60" t="s">
        <v>94</v>
      </c>
      <c r="E14" s="137" t="s">
        <v>197</v>
      </c>
      <c r="F14" s="107">
        <v>7</v>
      </c>
      <c r="G14" s="111">
        <v>6.3</v>
      </c>
      <c r="H14" s="108">
        <v>7.6</v>
      </c>
      <c r="I14" s="229">
        <v>7.9</v>
      </c>
      <c r="J14" s="243">
        <v>7.3</v>
      </c>
      <c r="K14" s="117">
        <v>6.5</v>
      </c>
      <c r="L14" s="112">
        <v>6.4</v>
      </c>
      <c r="M14" s="272">
        <v>6.5</v>
      </c>
      <c r="N14" s="256">
        <v>6.4</v>
      </c>
      <c r="O14" s="84">
        <f aca="true" t="shared" si="1" ref="O14:O36">SUMPRODUCT($G$11:$N$11,G14:N14)/$O$11</f>
        <v>6.87037037037037</v>
      </c>
      <c r="P14" s="108">
        <v>7</v>
      </c>
      <c r="Q14" s="108">
        <v>6.5</v>
      </c>
      <c r="R14" s="110">
        <v>6.5</v>
      </c>
      <c r="S14" s="110">
        <v>6.3</v>
      </c>
      <c r="T14" s="112">
        <v>6.9</v>
      </c>
      <c r="U14" s="113">
        <v>5.7</v>
      </c>
      <c r="V14" s="112">
        <v>6.4</v>
      </c>
      <c r="W14" s="112">
        <v>6.8</v>
      </c>
      <c r="X14" s="114">
        <v>6.7</v>
      </c>
      <c r="Y14" s="116">
        <v>5.8</v>
      </c>
      <c r="Z14" s="115">
        <f>SUMPRODUCT($Q$11:$Y$11,Q14:Y14)/$Z$11</f>
        <v>6.315625000000001</v>
      </c>
      <c r="AA14" s="119">
        <v>6.1</v>
      </c>
      <c r="AB14" s="125">
        <v>5.5</v>
      </c>
      <c r="AC14" s="108">
        <v>7.6</v>
      </c>
      <c r="AD14" s="122">
        <v>6.1</v>
      </c>
      <c r="AE14" s="112">
        <v>5.5</v>
      </c>
      <c r="AF14" s="123">
        <v>5.2</v>
      </c>
      <c r="AG14" s="449">
        <v>6.5</v>
      </c>
      <c r="AH14" s="452">
        <v>5</v>
      </c>
      <c r="AI14" s="451">
        <v>0</v>
      </c>
      <c r="AJ14" s="115">
        <f t="shared" si="0"/>
        <v>5.368571428571428</v>
      </c>
    </row>
    <row r="15" spans="1:36" s="89" customFormat="1" ht="20.25" customHeight="1">
      <c r="A15" s="85">
        <v>4</v>
      </c>
      <c r="B15" s="133" t="s">
        <v>167</v>
      </c>
      <c r="C15" s="142" t="s">
        <v>168</v>
      </c>
      <c r="D15" s="60" t="s">
        <v>94</v>
      </c>
      <c r="E15" s="139" t="s">
        <v>198</v>
      </c>
      <c r="F15" s="107">
        <v>8</v>
      </c>
      <c r="G15" s="111">
        <v>6.2</v>
      </c>
      <c r="H15" s="108">
        <v>8</v>
      </c>
      <c r="I15" s="230">
        <v>7.9</v>
      </c>
      <c r="J15" s="116">
        <v>6.8</v>
      </c>
      <c r="K15" s="85">
        <v>7.4</v>
      </c>
      <c r="L15" s="121">
        <v>6.2</v>
      </c>
      <c r="M15" s="272">
        <v>5.9</v>
      </c>
      <c r="N15" s="257">
        <v>7.2</v>
      </c>
      <c r="O15" s="84">
        <f t="shared" si="1"/>
        <v>6.91851851851852</v>
      </c>
      <c r="P15" s="279">
        <v>7</v>
      </c>
      <c r="Q15" s="229">
        <v>6.7</v>
      </c>
      <c r="R15" s="112">
        <v>6.2</v>
      </c>
      <c r="S15" s="112">
        <v>8</v>
      </c>
      <c r="T15" s="112">
        <v>5.9</v>
      </c>
      <c r="U15" s="112">
        <v>7.4</v>
      </c>
      <c r="V15" s="108">
        <v>5.7</v>
      </c>
      <c r="W15" s="108">
        <v>6.3</v>
      </c>
      <c r="X15" s="112">
        <v>7</v>
      </c>
      <c r="Y15" s="116">
        <v>5.6</v>
      </c>
      <c r="Z15" s="115">
        <f>SUMPRODUCT($Q$11:$Y$11,Q15:Y15)/$Z$11</f>
        <v>6.75625</v>
      </c>
      <c r="AA15" s="119">
        <v>6.3</v>
      </c>
      <c r="AB15" s="122">
        <v>5.4</v>
      </c>
      <c r="AC15" s="108">
        <v>7.4</v>
      </c>
      <c r="AD15" s="125">
        <v>5.9</v>
      </c>
      <c r="AE15" s="108">
        <v>5.3</v>
      </c>
      <c r="AF15" s="447">
        <v>5.3</v>
      </c>
      <c r="AG15" s="449">
        <v>6.3</v>
      </c>
      <c r="AH15" s="452">
        <v>5</v>
      </c>
      <c r="AI15" s="450">
        <v>5</v>
      </c>
      <c r="AJ15" s="115">
        <f t="shared" si="0"/>
        <v>5.8514285714285705</v>
      </c>
    </row>
    <row r="16" spans="1:36" s="124" customFormat="1" ht="20.25" customHeight="1">
      <c r="A16" s="85">
        <v>5</v>
      </c>
      <c r="B16" s="133" t="s">
        <v>169</v>
      </c>
      <c r="C16" s="142" t="s">
        <v>170</v>
      </c>
      <c r="D16" s="60" t="s">
        <v>0</v>
      </c>
      <c r="E16" s="139" t="s">
        <v>199</v>
      </c>
      <c r="F16" s="107">
        <v>7.5</v>
      </c>
      <c r="G16" s="111">
        <v>6.5</v>
      </c>
      <c r="H16" s="108">
        <v>8</v>
      </c>
      <c r="I16" s="229">
        <v>8.1</v>
      </c>
      <c r="J16" s="116">
        <v>7.9</v>
      </c>
      <c r="K16" s="117">
        <v>9.2</v>
      </c>
      <c r="L16" s="123">
        <v>5.9</v>
      </c>
      <c r="M16" s="272">
        <v>5.8</v>
      </c>
      <c r="N16" s="256">
        <v>7.2</v>
      </c>
      <c r="O16" s="84">
        <f t="shared" si="1"/>
        <v>7.6037037037037045</v>
      </c>
      <c r="P16" s="108">
        <v>7</v>
      </c>
      <c r="Q16" s="108">
        <v>8.9</v>
      </c>
      <c r="R16" s="262">
        <v>6.8</v>
      </c>
      <c r="S16" s="262">
        <v>8.9</v>
      </c>
      <c r="T16" s="272">
        <v>6.8</v>
      </c>
      <c r="U16" s="112">
        <v>7.8</v>
      </c>
      <c r="V16" s="108">
        <v>6.8</v>
      </c>
      <c r="W16" s="108">
        <v>6.8</v>
      </c>
      <c r="X16" s="116">
        <v>7.5</v>
      </c>
      <c r="Y16" s="116">
        <v>6.3</v>
      </c>
      <c r="Z16" s="115">
        <f>SUMPRODUCT($Q$11:$Y$11,Q16:Y16)/$Z$11</f>
        <v>7.584375</v>
      </c>
      <c r="AA16" s="119">
        <v>7.3</v>
      </c>
      <c r="AB16" s="125">
        <v>5.9</v>
      </c>
      <c r="AC16" s="108">
        <v>6.2</v>
      </c>
      <c r="AD16" s="125">
        <v>6.1</v>
      </c>
      <c r="AE16" s="108">
        <v>6.2</v>
      </c>
      <c r="AF16" s="447">
        <v>7.7</v>
      </c>
      <c r="AG16" s="449">
        <v>7</v>
      </c>
      <c r="AH16" s="452">
        <v>5.6</v>
      </c>
      <c r="AI16" s="450">
        <v>5.3</v>
      </c>
      <c r="AJ16" s="115">
        <f t="shared" si="0"/>
        <v>6.237142857142857</v>
      </c>
    </row>
    <row r="17" spans="1:36" s="89" customFormat="1" ht="20.25" customHeight="1">
      <c r="A17" s="234">
        <v>6</v>
      </c>
      <c r="B17" s="158" t="s">
        <v>171</v>
      </c>
      <c r="C17" s="159" t="s">
        <v>172</v>
      </c>
      <c r="D17" s="235" t="s">
        <v>95</v>
      </c>
      <c r="E17" s="160" t="s">
        <v>200</v>
      </c>
      <c r="F17" s="161">
        <v>7.3</v>
      </c>
      <c r="G17" s="236">
        <v>8.1</v>
      </c>
      <c r="H17" s="162">
        <v>6.5</v>
      </c>
      <c r="I17" s="162">
        <v>5.4</v>
      </c>
      <c r="J17" s="237">
        <v>7.1</v>
      </c>
      <c r="K17" s="238">
        <v>7.4</v>
      </c>
      <c r="L17" s="166">
        <v>6.4</v>
      </c>
      <c r="M17" s="239">
        <v>3</v>
      </c>
      <c r="N17" s="240">
        <v>6.1</v>
      </c>
      <c r="O17" s="164">
        <f t="shared" si="1"/>
        <v>6.422222222222222</v>
      </c>
      <c r="P17" s="443" t="s">
        <v>283</v>
      </c>
      <c r="Q17" s="162"/>
      <c r="R17" s="444"/>
      <c r="S17" s="444"/>
      <c r="T17" s="444"/>
      <c r="U17" s="444"/>
      <c r="V17" s="166">
        <v>0</v>
      </c>
      <c r="W17" s="166">
        <v>0</v>
      </c>
      <c r="X17" s="445">
        <v>0</v>
      </c>
      <c r="Y17" s="165">
        <v>0</v>
      </c>
      <c r="Z17" s="241">
        <f>SUMPRODUCT($L$11:$Y$11,L17:Y17)/$Z$11</f>
        <v>6.6812499999999995</v>
      </c>
      <c r="AA17" s="237"/>
      <c r="AB17" s="166">
        <v>0</v>
      </c>
      <c r="AC17" s="162">
        <v>0</v>
      </c>
      <c r="AD17" s="166">
        <v>0</v>
      </c>
      <c r="AE17" s="166">
        <v>0</v>
      </c>
      <c r="AF17" s="446">
        <v>0</v>
      </c>
      <c r="AG17" s="453">
        <v>0</v>
      </c>
      <c r="AH17" s="454">
        <v>0</v>
      </c>
      <c r="AI17" s="455">
        <v>0</v>
      </c>
      <c r="AJ17" s="241">
        <f t="shared" si="0"/>
        <v>0</v>
      </c>
    </row>
    <row r="18" spans="1:36" s="89" customFormat="1" ht="20.25" customHeight="1">
      <c r="A18" s="85">
        <v>7</v>
      </c>
      <c r="B18" s="133" t="s">
        <v>173</v>
      </c>
      <c r="C18" s="142" t="s">
        <v>174</v>
      </c>
      <c r="D18" s="60" t="s">
        <v>0</v>
      </c>
      <c r="E18" s="136" t="s">
        <v>201</v>
      </c>
      <c r="F18" s="303">
        <v>5.5</v>
      </c>
      <c r="G18" s="111">
        <v>7.1</v>
      </c>
      <c r="H18" s="108">
        <v>8</v>
      </c>
      <c r="I18" s="108">
        <v>5.6</v>
      </c>
      <c r="J18" s="119">
        <v>7.9</v>
      </c>
      <c r="K18" s="117">
        <v>6.4</v>
      </c>
      <c r="L18" s="112">
        <v>7</v>
      </c>
      <c r="M18" s="112">
        <v>6.1</v>
      </c>
      <c r="N18" s="109">
        <v>5.8</v>
      </c>
      <c r="O18" s="83">
        <f t="shared" si="1"/>
        <v>6.8</v>
      </c>
      <c r="P18" s="108">
        <v>7.7</v>
      </c>
      <c r="Q18" s="108">
        <v>8.1</v>
      </c>
      <c r="R18" s="110">
        <v>6.6</v>
      </c>
      <c r="S18" s="110">
        <v>8.8</v>
      </c>
      <c r="T18" s="112">
        <v>5.9</v>
      </c>
      <c r="U18" s="113">
        <v>7.8</v>
      </c>
      <c r="V18" s="112">
        <v>8.4</v>
      </c>
      <c r="W18" s="112">
        <v>7.7</v>
      </c>
      <c r="X18" s="114">
        <v>6.7</v>
      </c>
      <c r="Y18" s="116">
        <v>6.6</v>
      </c>
      <c r="Z18" s="288">
        <f>SUMPRODUCT($Q$11:$Y$11,Q18:Y18)/$Z$11</f>
        <v>7.543750000000001</v>
      </c>
      <c r="AA18" s="119">
        <v>7.5</v>
      </c>
      <c r="AB18" s="112">
        <v>7.3</v>
      </c>
      <c r="AC18" s="108">
        <v>7.3</v>
      </c>
      <c r="AD18" s="112">
        <v>6.9</v>
      </c>
      <c r="AE18" s="112">
        <v>6.7</v>
      </c>
      <c r="AF18" s="123">
        <v>6.5</v>
      </c>
      <c r="AG18" s="449">
        <v>6.3</v>
      </c>
      <c r="AH18" s="452">
        <v>5.6</v>
      </c>
      <c r="AI18" s="450">
        <v>5.3</v>
      </c>
      <c r="AJ18" s="115">
        <f t="shared" si="0"/>
        <v>6.571428571428571</v>
      </c>
    </row>
    <row r="19" spans="1:36" s="120" customFormat="1" ht="20.25" customHeight="1">
      <c r="A19" s="85">
        <v>8</v>
      </c>
      <c r="B19" s="133" t="s">
        <v>175</v>
      </c>
      <c r="C19" s="142" t="s">
        <v>176</v>
      </c>
      <c r="D19" s="60" t="s">
        <v>94</v>
      </c>
      <c r="E19" s="136" t="s">
        <v>202</v>
      </c>
      <c r="F19" s="107">
        <v>7</v>
      </c>
      <c r="G19" s="111">
        <v>6.7</v>
      </c>
      <c r="H19" s="108">
        <v>8.5</v>
      </c>
      <c r="I19" s="229">
        <v>8.1</v>
      </c>
      <c r="J19" s="119">
        <v>7.9</v>
      </c>
      <c r="K19" s="117">
        <v>7.6</v>
      </c>
      <c r="L19" s="112">
        <v>6.4</v>
      </c>
      <c r="M19" s="272">
        <v>6.9</v>
      </c>
      <c r="N19" s="256">
        <v>7.2</v>
      </c>
      <c r="O19" s="84">
        <f t="shared" si="1"/>
        <v>7.45925925925926</v>
      </c>
      <c r="P19" s="108">
        <v>8</v>
      </c>
      <c r="Q19" s="229">
        <v>7.5</v>
      </c>
      <c r="R19" s="110">
        <v>6.5</v>
      </c>
      <c r="S19" s="110">
        <v>8.2</v>
      </c>
      <c r="T19" s="272">
        <v>6.3</v>
      </c>
      <c r="U19" s="113">
        <v>7.9</v>
      </c>
      <c r="V19" s="108">
        <v>7.7</v>
      </c>
      <c r="W19" s="108">
        <v>6.4</v>
      </c>
      <c r="X19" s="114">
        <v>7.6</v>
      </c>
      <c r="Y19" s="116">
        <v>6.3</v>
      </c>
      <c r="Z19" s="115">
        <f>SUMPRODUCT($Q$11:$Y$11,Q19:Y19)/$Z$11</f>
        <v>7.3125</v>
      </c>
      <c r="AA19" s="119">
        <v>5.8</v>
      </c>
      <c r="AB19" s="125">
        <v>5.9</v>
      </c>
      <c r="AC19" s="108">
        <v>6.7</v>
      </c>
      <c r="AD19" s="125">
        <v>6.3</v>
      </c>
      <c r="AE19" s="108">
        <v>5.9</v>
      </c>
      <c r="AF19" s="447">
        <v>5.9</v>
      </c>
      <c r="AG19" s="449">
        <v>6.3</v>
      </c>
      <c r="AH19" s="452">
        <v>5</v>
      </c>
      <c r="AI19" s="451">
        <v>0</v>
      </c>
      <c r="AJ19" s="115">
        <f t="shared" si="0"/>
        <v>5.328571428571427</v>
      </c>
    </row>
    <row r="20" spans="1:36" s="89" customFormat="1" ht="20.25" customHeight="1">
      <c r="A20" s="85">
        <v>9</v>
      </c>
      <c r="B20" s="140" t="s">
        <v>177</v>
      </c>
      <c r="C20" s="141" t="s">
        <v>13</v>
      </c>
      <c r="D20" s="60" t="s">
        <v>0</v>
      </c>
      <c r="E20" s="145" t="s">
        <v>203</v>
      </c>
      <c r="F20" s="107">
        <v>7</v>
      </c>
      <c r="G20" s="111">
        <v>5.8</v>
      </c>
      <c r="H20" s="108">
        <v>8.2</v>
      </c>
      <c r="I20" s="229">
        <v>7.5</v>
      </c>
      <c r="J20" s="119">
        <v>6.8</v>
      </c>
      <c r="K20" s="117">
        <v>7.8</v>
      </c>
      <c r="L20" s="112">
        <v>6.4</v>
      </c>
      <c r="M20" s="122">
        <v>5.9</v>
      </c>
      <c r="N20" s="256">
        <v>6.3</v>
      </c>
      <c r="O20" s="84">
        <f t="shared" si="1"/>
        <v>6.896296296296295</v>
      </c>
      <c r="P20" s="108">
        <v>7</v>
      </c>
      <c r="Q20" s="108">
        <v>6.8</v>
      </c>
      <c r="R20" s="110">
        <v>6.2</v>
      </c>
      <c r="S20" s="110">
        <v>8.3</v>
      </c>
      <c r="T20" s="272">
        <v>6.1</v>
      </c>
      <c r="U20" s="113">
        <v>7</v>
      </c>
      <c r="V20" s="112">
        <v>6.3</v>
      </c>
      <c r="W20" s="112">
        <v>5.8</v>
      </c>
      <c r="X20" s="114">
        <v>7.1</v>
      </c>
      <c r="Y20" s="116">
        <v>5.5</v>
      </c>
      <c r="Z20" s="115">
        <f>SUMPRODUCT($Q$11:$Y$11,Q20:Y20)/$Z$11</f>
        <v>6.709375</v>
      </c>
      <c r="AA20" s="119">
        <v>6</v>
      </c>
      <c r="AB20" s="122">
        <v>5.4</v>
      </c>
      <c r="AC20" s="108">
        <v>7.4</v>
      </c>
      <c r="AD20" s="112">
        <v>5.6</v>
      </c>
      <c r="AE20" s="112">
        <v>5.6</v>
      </c>
      <c r="AF20" s="123">
        <v>5.2</v>
      </c>
      <c r="AG20" s="449">
        <v>6.6</v>
      </c>
      <c r="AH20" s="452">
        <v>5</v>
      </c>
      <c r="AI20" s="450">
        <v>5</v>
      </c>
      <c r="AJ20" s="115">
        <f t="shared" si="0"/>
        <v>5.811428571428571</v>
      </c>
    </row>
    <row r="21" spans="1:36" s="89" customFormat="1" ht="20.25" customHeight="1">
      <c r="A21" s="85">
        <v>10</v>
      </c>
      <c r="B21" s="133" t="s">
        <v>178</v>
      </c>
      <c r="C21" s="142" t="s">
        <v>179</v>
      </c>
      <c r="D21" s="61" t="s">
        <v>95</v>
      </c>
      <c r="E21" s="136" t="s">
        <v>204</v>
      </c>
      <c r="F21" s="107">
        <v>8</v>
      </c>
      <c r="G21" s="111">
        <v>7</v>
      </c>
      <c r="H21" s="108">
        <v>8.9</v>
      </c>
      <c r="I21" s="108">
        <v>5.7</v>
      </c>
      <c r="J21" s="119">
        <v>8.1</v>
      </c>
      <c r="K21" s="107">
        <v>7.9</v>
      </c>
      <c r="L21" s="112">
        <v>7</v>
      </c>
      <c r="M21" s="112">
        <v>5.6</v>
      </c>
      <c r="N21" s="257">
        <v>6.9</v>
      </c>
      <c r="O21" s="84">
        <f t="shared" si="1"/>
        <v>7.248148148148148</v>
      </c>
      <c r="P21" s="108">
        <v>7</v>
      </c>
      <c r="Q21" s="229">
        <v>7.6</v>
      </c>
      <c r="R21" s="110">
        <v>6.6</v>
      </c>
      <c r="S21" s="110">
        <v>7.7</v>
      </c>
      <c r="T21" s="112">
        <v>6</v>
      </c>
      <c r="U21" s="113">
        <v>7</v>
      </c>
      <c r="V21" s="112">
        <v>7.9</v>
      </c>
      <c r="W21" s="112">
        <v>7.3</v>
      </c>
      <c r="X21" s="114">
        <v>7.4</v>
      </c>
      <c r="Y21" s="116">
        <v>7.5</v>
      </c>
      <c r="Z21" s="115">
        <f>SUMPRODUCT($Q$11:$Y$11,Q21:Y21)/$Z$11</f>
        <v>7.265624999999999</v>
      </c>
      <c r="AA21" s="119">
        <v>7.3</v>
      </c>
      <c r="AB21" s="112">
        <v>7.3</v>
      </c>
      <c r="AC21" s="108">
        <v>7.8</v>
      </c>
      <c r="AD21" s="112">
        <v>5.9</v>
      </c>
      <c r="AE21" s="112">
        <v>7.1</v>
      </c>
      <c r="AF21" s="123">
        <v>7.6</v>
      </c>
      <c r="AG21" s="449">
        <v>6.9</v>
      </c>
      <c r="AH21" s="452">
        <v>5.3</v>
      </c>
      <c r="AI21" s="450">
        <v>5.6</v>
      </c>
      <c r="AJ21" s="115">
        <f t="shared" si="0"/>
        <v>6.57142857142857</v>
      </c>
    </row>
    <row r="22" spans="1:36" s="89" customFormat="1" ht="20.25" customHeight="1">
      <c r="A22" s="234">
        <v>11</v>
      </c>
      <c r="B22" s="158" t="s">
        <v>180</v>
      </c>
      <c r="C22" s="159" t="s">
        <v>10</v>
      </c>
      <c r="D22" s="235" t="s">
        <v>0</v>
      </c>
      <c r="E22" s="160" t="s">
        <v>140</v>
      </c>
      <c r="F22" s="161">
        <v>8</v>
      </c>
      <c r="G22" s="236">
        <v>6.4</v>
      </c>
      <c r="H22" s="162">
        <v>7.3</v>
      </c>
      <c r="I22" s="231">
        <v>3.5</v>
      </c>
      <c r="J22" s="248" t="s">
        <v>69</v>
      </c>
      <c r="K22" s="253" t="s">
        <v>69</v>
      </c>
      <c r="L22" s="239">
        <v>0</v>
      </c>
      <c r="M22" s="239" t="s">
        <v>69</v>
      </c>
      <c r="N22" s="250" t="s">
        <v>69</v>
      </c>
      <c r="O22" s="164">
        <f t="shared" si="1"/>
        <v>1.1333333333333333</v>
      </c>
      <c r="P22" s="162"/>
      <c r="Q22" s="162"/>
      <c r="R22" s="242">
        <v>0</v>
      </c>
      <c r="S22" s="242">
        <v>0</v>
      </c>
      <c r="T22" s="166">
        <v>0</v>
      </c>
      <c r="U22" s="251">
        <v>0</v>
      </c>
      <c r="V22" s="166">
        <v>0</v>
      </c>
      <c r="W22" s="166">
        <v>0</v>
      </c>
      <c r="X22" s="252">
        <v>0</v>
      </c>
      <c r="Y22" s="165">
        <v>0</v>
      </c>
      <c r="Z22" s="241">
        <f>SUMPRODUCT($L$11:$Y$11,L22:Y22)/$Z$11</f>
        <v>0.9562499999999999</v>
      </c>
      <c r="AA22" s="237">
        <v>0</v>
      </c>
      <c r="AB22" s="166">
        <v>0</v>
      </c>
      <c r="AC22" s="162">
        <v>0</v>
      </c>
      <c r="AD22" s="166">
        <v>0</v>
      </c>
      <c r="AE22" s="166">
        <v>0</v>
      </c>
      <c r="AF22" s="446">
        <v>0</v>
      </c>
      <c r="AG22" s="453">
        <v>0</v>
      </c>
      <c r="AH22" s="454">
        <v>0</v>
      </c>
      <c r="AI22" s="455">
        <v>0</v>
      </c>
      <c r="AJ22" s="241">
        <f t="shared" si="0"/>
        <v>0</v>
      </c>
    </row>
    <row r="23" spans="1:36" s="120" customFormat="1" ht="20.25" customHeight="1">
      <c r="A23" s="85">
        <v>12</v>
      </c>
      <c r="B23" s="232" t="s">
        <v>290</v>
      </c>
      <c r="C23" s="233" t="s">
        <v>10</v>
      </c>
      <c r="D23" s="61" t="s">
        <v>0</v>
      </c>
      <c r="E23" s="157">
        <v>35682</v>
      </c>
      <c r="F23" s="107">
        <v>8</v>
      </c>
      <c r="G23" s="111">
        <v>6.6</v>
      </c>
      <c r="H23" s="108">
        <v>7.5</v>
      </c>
      <c r="I23" s="108">
        <v>8.9</v>
      </c>
      <c r="J23" s="434">
        <v>6.7</v>
      </c>
      <c r="K23" s="117">
        <v>6.4</v>
      </c>
      <c r="L23" s="108">
        <v>5.2</v>
      </c>
      <c r="M23" s="108">
        <v>5.7</v>
      </c>
      <c r="N23" s="109">
        <v>5.9</v>
      </c>
      <c r="O23" s="164">
        <f t="shared" si="1"/>
        <v>6.562962962962963</v>
      </c>
      <c r="P23" s="108">
        <v>7.8</v>
      </c>
      <c r="Q23" s="320">
        <v>5.5</v>
      </c>
      <c r="R23" s="110">
        <v>5.8</v>
      </c>
      <c r="S23" s="271">
        <v>2.5</v>
      </c>
      <c r="T23" s="108">
        <v>6.2</v>
      </c>
      <c r="U23" s="435">
        <v>7.2</v>
      </c>
      <c r="V23" s="229">
        <v>7.1</v>
      </c>
      <c r="W23" s="108">
        <v>5.4</v>
      </c>
      <c r="X23" s="110">
        <v>6.9</v>
      </c>
      <c r="Y23" s="85">
        <v>6.3</v>
      </c>
      <c r="Z23" s="257">
        <f aca="true" t="shared" si="2" ref="Z23:Z29">SUMPRODUCT($Q$11:$Y$11,Q23:Y23)/$Z$11</f>
        <v>5.8968750000000005</v>
      </c>
      <c r="AA23" s="434">
        <v>7.6</v>
      </c>
      <c r="AB23" s="108">
        <v>7.2</v>
      </c>
      <c r="AC23" s="108">
        <v>6</v>
      </c>
      <c r="AD23" s="108">
        <v>6</v>
      </c>
      <c r="AE23" s="108">
        <v>6.4</v>
      </c>
      <c r="AF23" s="447">
        <v>6.3</v>
      </c>
      <c r="AG23" s="449">
        <v>6.9</v>
      </c>
      <c r="AH23" s="452">
        <v>5.3</v>
      </c>
      <c r="AI23" s="450">
        <v>5.3</v>
      </c>
      <c r="AJ23" s="115">
        <f t="shared" si="0"/>
        <v>6.202857142857143</v>
      </c>
    </row>
    <row r="24" spans="1:36" s="124" customFormat="1" ht="20.25" customHeight="1">
      <c r="A24" s="85">
        <v>13</v>
      </c>
      <c r="B24" s="148" t="s">
        <v>181</v>
      </c>
      <c r="C24" s="436" t="s">
        <v>182</v>
      </c>
      <c r="D24" s="61" t="s">
        <v>0</v>
      </c>
      <c r="E24" s="138" t="s">
        <v>205</v>
      </c>
      <c r="F24" s="107">
        <v>7.5</v>
      </c>
      <c r="G24" s="111">
        <v>7.4</v>
      </c>
      <c r="H24" s="108">
        <v>8.3</v>
      </c>
      <c r="I24" s="229">
        <v>7.8</v>
      </c>
      <c r="J24" s="434">
        <v>7.4</v>
      </c>
      <c r="K24" s="108">
        <v>7.2</v>
      </c>
      <c r="L24" s="108">
        <v>5.8</v>
      </c>
      <c r="M24" s="229">
        <v>6.8</v>
      </c>
      <c r="N24" s="257">
        <v>6.1</v>
      </c>
      <c r="O24" s="84">
        <f t="shared" si="1"/>
        <v>7.092592592592593</v>
      </c>
      <c r="P24" s="108">
        <v>7</v>
      </c>
      <c r="Q24" s="108">
        <v>6.6</v>
      </c>
      <c r="R24" s="110">
        <v>6.8</v>
      </c>
      <c r="S24" s="280">
        <v>7.3</v>
      </c>
      <c r="T24" s="229">
        <v>5.8</v>
      </c>
      <c r="U24" s="435">
        <v>6.5</v>
      </c>
      <c r="V24" s="108">
        <v>5.2</v>
      </c>
      <c r="W24" s="108">
        <v>5.8</v>
      </c>
      <c r="X24" s="110">
        <v>6.1</v>
      </c>
      <c r="Y24" s="108">
        <v>5.8</v>
      </c>
      <c r="Z24" s="257">
        <f t="shared" si="2"/>
        <v>6.303125</v>
      </c>
      <c r="AA24" s="434">
        <v>7.1</v>
      </c>
      <c r="AB24" s="125">
        <v>5.8</v>
      </c>
      <c r="AC24" s="108">
        <v>7.8</v>
      </c>
      <c r="AD24" s="108">
        <v>5.6</v>
      </c>
      <c r="AE24" s="108">
        <v>6.9</v>
      </c>
      <c r="AF24" s="447">
        <v>6.4</v>
      </c>
      <c r="AG24" s="449">
        <v>6.8</v>
      </c>
      <c r="AH24" s="452">
        <v>5.3</v>
      </c>
      <c r="AI24" s="450">
        <v>5.3</v>
      </c>
      <c r="AJ24" s="115">
        <f t="shared" si="0"/>
        <v>6.239999999999999</v>
      </c>
    </row>
    <row r="25" spans="1:36" s="89" customFormat="1" ht="20.25" customHeight="1">
      <c r="A25" s="85">
        <v>14</v>
      </c>
      <c r="B25" s="133" t="s">
        <v>183</v>
      </c>
      <c r="C25" s="142" t="s">
        <v>184</v>
      </c>
      <c r="D25" s="61" t="s">
        <v>94</v>
      </c>
      <c r="E25" s="139" t="s">
        <v>206</v>
      </c>
      <c r="F25" s="107">
        <v>5.7</v>
      </c>
      <c r="G25" s="111">
        <v>5.4</v>
      </c>
      <c r="H25" s="108">
        <v>6.1</v>
      </c>
      <c r="I25" s="108">
        <v>7.8</v>
      </c>
      <c r="J25" s="119">
        <v>7.3</v>
      </c>
      <c r="K25" s="117">
        <v>8.5</v>
      </c>
      <c r="L25" s="112">
        <v>6.4</v>
      </c>
      <c r="M25" s="365">
        <v>5.6</v>
      </c>
      <c r="N25" s="109">
        <v>6.6</v>
      </c>
      <c r="O25" s="83">
        <f t="shared" si="1"/>
        <v>7.096296296296297</v>
      </c>
      <c r="P25" s="108">
        <v>7.2</v>
      </c>
      <c r="Q25" s="108">
        <v>8.4</v>
      </c>
      <c r="R25" s="110">
        <v>6.9</v>
      </c>
      <c r="S25" s="110">
        <v>7</v>
      </c>
      <c r="T25" s="112">
        <v>5.7</v>
      </c>
      <c r="U25" s="113">
        <v>6.4</v>
      </c>
      <c r="V25" s="112">
        <v>6.3</v>
      </c>
      <c r="W25" s="112">
        <v>6.4</v>
      </c>
      <c r="X25" s="114">
        <v>6.6</v>
      </c>
      <c r="Y25" s="116">
        <v>5.7</v>
      </c>
      <c r="Z25" s="115">
        <f t="shared" si="2"/>
        <v>6.665625</v>
      </c>
      <c r="AA25" s="119">
        <v>7.4</v>
      </c>
      <c r="AB25" s="112">
        <v>6.1</v>
      </c>
      <c r="AC25" s="108">
        <v>7.5</v>
      </c>
      <c r="AD25" s="122">
        <v>5.7</v>
      </c>
      <c r="AE25" s="112">
        <v>7.8</v>
      </c>
      <c r="AF25" s="123">
        <v>8.1</v>
      </c>
      <c r="AG25" s="449">
        <v>7.2</v>
      </c>
      <c r="AH25" s="452">
        <v>5.6</v>
      </c>
      <c r="AI25" s="450">
        <v>5.6</v>
      </c>
      <c r="AJ25" s="115">
        <f t="shared" si="0"/>
        <v>6.54</v>
      </c>
    </row>
    <row r="26" spans="1:36" s="89" customFormat="1" ht="20.25" customHeight="1">
      <c r="A26" s="85">
        <v>15</v>
      </c>
      <c r="B26" s="133" t="s">
        <v>185</v>
      </c>
      <c r="C26" s="142" t="s">
        <v>81</v>
      </c>
      <c r="D26" s="60" t="s">
        <v>0</v>
      </c>
      <c r="E26" s="139" t="s">
        <v>207</v>
      </c>
      <c r="F26" s="107">
        <v>8</v>
      </c>
      <c r="G26" s="111">
        <v>7.3</v>
      </c>
      <c r="H26" s="108">
        <v>8</v>
      </c>
      <c r="I26" s="229">
        <v>7.8</v>
      </c>
      <c r="J26" s="119">
        <v>8.4</v>
      </c>
      <c r="K26" s="117">
        <v>7.7</v>
      </c>
      <c r="L26" s="112">
        <v>6.4</v>
      </c>
      <c r="M26" s="272">
        <v>7</v>
      </c>
      <c r="N26" s="256">
        <v>6.6</v>
      </c>
      <c r="O26" s="84">
        <f t="shared" si="1"/>
        <v>7.5703703703703695</v>
      </c>
      <c r="P26" s="108">
        <v>7</v>
      </c>
      <c r="Q26" s="108">
        <v>8.8</v>
      </c>
      <c r="R26" s="110">
        <v>7</v>
      </c>
      <c r="S26" s="280">
        <v>6.4</v>
      </c>
      <c r="T26" s="112">
        <v>6.9</v>
      </c>
      <c r="U26" s="113">
        <v>7</v>
      </c>
      <c r="V26" s="112">
        <v>5.9</v>
      </c>
      <c r="W26" s="112">
        <v>6.8</v>
      </c>
      <c r="X26" s="114">
        <v>6.9</v>
      </c>
      <c r="Y26" s="112">
        <v>6.4</v>
      </c>
      <c r="Z26" s="115">
        <f t="shared" si="2"/>
        <v>6.981250000000001</v>
      </c>
      <c r="AA26" s="119">
        <v>7.6</v>
      </c>
      <c r="AB26" s="112">
        <v>7</v>
      </c>
      <c r="AC26" s="108">
        <v>7.6</v>
      </c>
      <c r="AD26" s="112">
        <v>6.8</v>
      </c>
      <c r="AE26" s="112">
        <v>6.8</v>
      </c>
      <c r="AF26" s="123">
        <v>6.7</v>
      </c>
      <c r="AG26" s="449">
        <v>7.5</v>
      </c>
      <c r="AH26" s="452">
        <v>5.6</v>
      </c>
      <c r="AI26" s="450">
        <v>5.6</v>
      </c>
      <c r="AJ26" s="115">
        <f t="shared" si="0"/>
        <v>6.765714285714286</v>
      </c>
    </row>
    <row r="27" spans="1:36" s="89" customFormat="1" ht="20.25" customHeight="1">
      <c r="A27" s="457">
        <v>16</v>
      </c>
      <c r="B27" s="458" t="s">
        <v>186</v>
      </c>
      <c r="C27" s="459" t="s">
        <v>129</v>
      </c>
      <c r="D27" s="60" t="s">
        <v>0</v>
      </c>
      <c r="E27" s="139" t="s">
        <v>208</v>
      </c>
      <c r="F27" s="107">
        <v>7.5</v>
      </c>
      <c r="G27" s="111">
        <v>7.2</v>
      </c>
      <c r="H27" s="174">
        <v>7.9</v>
      </c>
      <c r="I27" s="229">
        <v>7.8</v>
      </c>
      <c r="J27" s="119">
        <v>7.3</v>
      </c>
      <c r="K27" s="174">
        <v>7.4</v>
      </c>
      <c r="L27" s="112">
        <v>7</v>
      </c>
      <c r="M27" s="272">
        <v>6.6</v>
      </c>
      <c r="N27" s="257">
        <v>6.6</v>
      </c>
      <c r="O27" s="84">
        <f t="shared" si="1"/>
        <v>7.229629629629629</v>
      </c>
      <c r="P27" s="108">
        <v>7</v>
      </c>
      <c r="Q27" s="108">
        <v>7.6</v>
      </c>
      <c r="R27" s="110">
        <v>7</v>
      </c>
      <c r="S27" s="110">
        <v>6.4</v>
      </c>
      <c r="T27" s="272">
        <v>6.5</v>
      </c>
      <c r="U27" s="113">
        <v>7.8</v>
      </c>
      <c r="V27" s="112">
        <v>5.9</v>
      </c>
      <c r="W27" s="112">
        <v>5.8</v>
      </c>
      <c r="X27" s="114">
        <v>6.9</v>
      </c>
      <c r="Y27" s="116">
        <v>6.5</v>
      </c>
      <c r="Z27" s="115">
        <f t="shared" si="2"/>
        <v>6.865625</v>
      </c>
      <c r="AA27" s="119">
        <v>7.3</v>
      </c>
      <c r="AB27" s="122">
        <v>6.2</v>
      </c>
      <c r="AC27" s="108">
        <v>7.9</v>
      </c>
      <c r="AD27" s="122">
        <v>6.2</v>
      </c>
      <c r="AE27" s="112">
        <v>6.5</v>
      </c>
      <c r="AF27" s="123">
        <v>6.7</v>
      </c>
      <c r="AG27" s="449">
        <v>7.3</v>
      </c>
      <c r="AH27" s="452">
        <v>5.3</v>
      </c>
      <c r="AI27" s="450">
        <v>5.6</v>
      </c>
      <c r="AJ27" s="115">
        <f t="shared" si="0"/>
        <v>6.511428571428572</v>
      </c>
    </row>
    <row r="28" spans="1:36" s="89" customFormat="1" ht="20.25" customHeight="1">
      <c r="A28" s="85">
        <v>17</v>
      </c>
      <c r="B28" s="232" t="s">
        <v>187</v>
      </c>
      <c r="C28" s="233" t="s">
        <v>6</v>
      </c>
      <c r="D28" s="60" t="s">
        <v>94</v>
      </c>
      <c r="E28" s="157" t="s">
        <v>209</v>
      </c>
      <c r="F28" s="107">
        <v>9</v>
      </c>
      <c r="G28" s="111">
        <v>5.9</v>
      </c>
      <c r="H28" s="108">
        <v>8.5</v>
      </c>
      <c r="I28" s="229">
        <v>7.8</v>
      </c>
      <c r="J28" s="119">
        <v>6.4</v>
      </c>
      <c r="K28" s="117">
        <v>6.3</v>
      </c>
      <c r="L28" s="112">
        <v>5.8</v>
      </c>
      <c r="M28" s="272">
        <v>5.6</v>
      </c>
      <c r="N28" s="256">
        <v>6.7</v>
      </c>
      <c r="O28" s="84">
        <f t="shared" si="1"/>
        <v>6.440740740740741</v>
      </c>
      <c r="P28" s="108">
        <v>7</v>
      </c>
      <c r="Q28" s="108">
        <v>7.1</v>
      </c>
      <c r="R28" s="110">
        <v>6.6</v>
      </c>
      <c r="S28" s="280">
        <v>7.6</v>
      </c>
      <c r="T28" s="272">
        <v>6.3</v>
      </c>
      <c r="U28" s="113">
        <v>7.3</v>
      </c>
      <c r="V28" s="112">
        <v>5.6</v>
      </c>
      <c r="W28" s="112">
        <v>5.9</v>
      </c>
      <c r="X28" s="114">
        <v>6.8</v>
      </c>
      <c r="Y28" s="116">
        <v>7.1</v>
      </c>
      <c r="Z28" s="115">
        <f t="shared" si="2"/>
        <v>6.843749999999998</v>
      </c>
      <c r="AA28" s="119">
        <v>7.3</v>
      </c>
      <c r="AB28" s="122">
        <v>5.6</v>
      </c>
      <c r="AC28" s="108">
        <v>7.6</v>
      </c>
      <c r="AD28" s="122">
        <v>6</v>
      </c>
      <c r="AE28" s="112">
        <v>5.2</v>
      </c>
      <c r="AF28" s="123">
        <v>6</v>
      </c>
      <c r="AG28" s="449">
        <v>6.3</v>
      </c>
      <c r="AH28" s="452">
        <v>5</v>
      </c>
      <c r="AI28" s="450">
        <v>5</v>
      </c>
      <c r="AJ28" s="115">
        <f t="shared" si="0"/>
        <v>6.0371428571428565</v>
      </c>
    </row>
    <row r="29" spans="1:36" s="89" customFormat="1" ht="20.25" customHeight="1">
      <c r="A29" s="234">
        <v>18</v>
      </c>
      <c r="B29" s="437" t="s">
        <v>285</v>
      </c>
      <c r="C29" s="438" t="s">
        <v>6</v>
      </c>
      <c r="D29" s="247" t="s">
        <v>0</v>
      </c>
      <c r="E29" s="439" t="s">
        <v>286</v>
      </c>
      <c r="F29" s="161">
        <v>8</v>
      </c>
      <c r="G29" s="278" t="s">
        <v>69</v>
      </c>
      <c r="H29" s="162">
        <v>6.2</v>
      </c>
      <c r="I29" s="440">
        <v>6</v>
      </c>
      <c r="J29" s="237">
        <v>5.6</v>
      </c>
      <c r="K29" s="253">
        <v>4</v>
      </c>
      <c r="L29" s="166">
        <v>5.8</v>
      </c>
      <c r="M29" s="239" t="s">
        <v>69</v>
      </c>
      <c r="N29" s="240">
        <v>5.9</v>
      </c>
      <c r="O29" s="164">
        <f t="shared" si="1"/>
        <v>4.318518518518518</v>
      </c>
      <c r="P29" s="162">
        <v>7</v>
      </c>
      <c r="Q29" s="163" t="s">
        <v>69</v>
      </c>
      <c r="R29" s="441">
        <v>5.4</v>
      </c>
      <c r="S29" s="242">
        <v>7.1</v>
      </c>
      <c r="T29" s="166">
        <v>5.8</v>
      </c>
      <c r="U29" s="442" t="s">
        <v>69</v>
      </c>
      <c r="V29" s="166">
        <v>5.5</v>
      </c>
      <c r="W29" s="166">
        <v>6</v>
      </c>
      <c r="X29" s="252">
        <v>6.5</v>
      </c>
      <c r="Y29" s="165">
        <v>5.8</v>
      </c>
      <c r="Z29" s="241">
        <f t="shared" si="2"/>
        <v>4.0375000000000005</v>
      </c>
      <c r="AA29" s="237">
        <v>6.2</v>
      </c>
      <c r="AB29" s="166">
        <v>5</v>
      </c>
      <c r="AC29" s="162">
        <v>6.5</v>
      </c>
      <c r="AD29" s="456" t="s">
        <v>69</v>
      </c>
      <c r="AE29" s="166">
        <v>5.6</v>
      </c>
      <c r="AF29" s="448" t="s">
        <v>69</v>
      </c>
      <c r="AG29" s="453">
        <v>0</v>
      </c>
      <c r="AH29" s="454">
        <v>0</v>
      </c>
      <c r="AI29" s="455">
        <v>0</v>
      </c>
      <c r="AJ29" s="241">
        <f t="shared" si="0"/>
        <v>2.2085714285714286</v>
      </c>
    </row>
    <row r="30" spans="1:36" s="89" customFormat="1" ht="20.25" customHeight="1">
      <c r="A30" s="234">
        <v>19</v>
      </c>
      <c r="B30" s="158" t="s">
        <v>188</v>
      </c>
      <c r="C30" s="159" t="s">
        <v>189</v>
      </c>
      <c r="D30" s="247" t="s">
        <v>94</v>
      </c>
      <c r="E30" s="160" t="s">
        <v>210</v>
      </c>
      <c r="F30" s="161">
        <v>8</v>
      </c>
      <c r="G30" s="236">
        <v>5.9</v>
      </c>
      <c r="H30" s="162">
        <v>8.3</v>
      </c>
      <c r="I30" s="231">
        <v>3</v>
      </c>
      <c r="J30" s="248" t="s">
        <v>69</v>
      </c>
      <c r="K30" s="238" t="s">
        <v>69</v>
      </c>
      <c r="L30" s="249">
        <v>0</v>
      </c>
      <c r="M30" s="166">
        <v>0</v>
      </c>
      <c r="N30" s="250" t="s">
        <v>69</v>
      </c>
      <c r="O30" s="164">
        <f t="shared" si="1"/>
        <v>1.0777777777777777</v>
      </c>
      <c r="P30" s="162">
        <v>0</v>
      </c>
      <c r="Q30" s="162"/>
      <c r="R30" s="242">
        <v>0</v>
      </c>
      <c r="S30" s="242">
        <v>0</v>
      </c>
      <c r="T30" s="166"/>
      <c r="U30" s="251">
        <v>0</v>
      </c>
      <c r="V30" s="166">
        <v>0</v>
      </c>
      <c r="W30" s="166">
        <v>0</v>
      </c>
      <c r="X30" s="252">
        <v>0</v>
      </c>
      <c r="Y30" s="166">
        <v>0</v>
      </c>
      <c r="Z30" s="241">
        <f>SUMPRODUCT($L$11:$Y$11,L30:Y30)/$Z$11</f>
        <v>0.9093749999999999</v>
      </c>
      <c r="AA30" s="237">
        <v>0</v>
      </c>
      <c r="AB30" s="166">
        <v>0</v>
      </c>
      <c r="AC30" s="162">
        <v>0</v>
      </c>
      <c r="AD30" s="166">
        <v>0</v>
      </c>
      <c r="AE30" s="166">
        <v>0</v>
      </c>
      <c r="AF30" s="446">
        <v>0</v>
      </c>
      <c r="AG30" s="453">
        <v>0</v>
      </c>
      <c r="AH30" s="454">
        <v>0</v>
      </c>
      <c r="AI30" s="455">
        <v>0</v>
      </c>
      <c r="AJ30" s="241">
        <f t="shared" si="0"/>
        <v>0</v>
      </c>
    </row>
    <row r="31" spans="1:36" s="89" customFormat="1" ht="20.25" customHeight="1">
      <c r="A31" s="85">
        <v>20</v>
      </c>
      <c r="B31" s="133" t="s">
        <v>190</v>
      </c>
      <c r="C31" s="142" t="s">
        <v>3</v>
      </c>
      <c r="D31" s="60" t="s">
        <v>95</v>
      </c>
      <c r="E31" s="139" t="s">
        <v>211</v>
      </c>
      <c r="F31" s="107">
        <v>7</v>
      </c>
      <c r="G31" s="110">
        <v>6.7</v>
      </c>
      <c r="H31" s="108">
        <v>7.7</v>
      </c>
      <c r="I31" s="229">
        <v>7.8</v>
      </c>
      <c r="J31" s="119">
        <v>7.4</v>
      </c>
      <c r="K31" s="117">
        <v>7.4</v>
      </c>
      <c r="L31" s="112">
        <v>6.4</v>
      </c>
      <c r="M31" s="272">
        <v>6.2</v>
      </c>
      <c r="N31" s="256">
        <v>6.9</v>
      </c>
      <c r="O31" s="84">
        <f t="shared" si="1"/>
        <v>7.122222222222224</v>
      </c>
      <c r="P31" s="108">
        <v>7</v>
      </c>
      <c r="Q31" s="108">
        <v>6.6</v>
      </c>
      <c r="R31" s="110">
        <v>6.2</v>
      </c>
      <c r="S31" s="110">
        <v>7.2</v>
      </c>
      <c r="T31" s="272">
        <v>6.3</v>
      </c>
      <c r="U31" s="113">
        <v>7.2</v>
      </c>
      <c r="V31" s="112">
        <v>6.4</v>
      </c>
      <c r="W31" s="112">
        <v>6.4</v>
      </c>
      <c r="X31" s="114">
        <v>6.9</v>
      </c>
      <c r="Y31" s="116">
        <v>6.2</v>
      </c>
      <c r="Z31" s="115">
        <f>SUMPRODUCT($Q$11:$Y$11,Q31:Y31)/$Z$11</f>
        <v>6.725</v>
      </c>
      <c r="AA31" s="119">
        <v>7</v>
      </c>
      <c r="AB31" s="122">
        <v>5.2</v>
      </c>
      <c r="AC31" s="108">
        <v>7.4</v>
      </c>
      <c r="AD31" s="112">
        <v>5.6</v>
      </c>
      <c r="AE31" s="112">
        <v>5.7</v>
      </c>
      <c r="AF31" s="123">
        <v>5.7</v>
      </c>
      <c r="AG31" s="449">
        <v>6.6</v>
      </c>
      <c r="AH31" s="452">
        <v>5</v>
      </c>
      <c r="AI31" s="450">
        <v>5.3</v>
      </c>
      <c r="AJ31" s="115">
        <f t="shared" si="0"/>
        <v>5.948571428571428</v>
      </c>
    </row>
    <row r="32" spans="1:36" s="89" customFormat="1" ht="20.25" customHeight="1">
      <c r="A32" s="85">
        <v>21</v>
      </c>
      <c r="B32" s="133" t="s">
        <v>191</v>
      </c>
      <c r="C32" s="142" t="s">
        <v>90</v>
      </c>
      <c r="D32" s="60" t="s">
        <v>0</v>
      </c>
      <c r="E32" s="137" t="s">
        <v>212</v>
      </c>
      <c r="F32" s="107">
        <v>8</v>
      </c>
      <c r="G32" s="111">
        <v>7</v>
      </c>
      <c r="H32" s="108">
        <v>8</v>
      </c>
      <c r="I32" s="229">
        <v>7.9</v>
      </c>
      <c r="J32" s="119">
        <v>7.6</v>
      </c>
      <c r="K32" s="117">
        <v>7.3</v>
      </c>
      <c r="L32" s="112">
        <v>6.2</v>
      </c>
      <c r="M32" s="272">
        <v>7.4</v>
      </c>
      <c r="N32" s="256">
        <v>7.2</v>
      </c>
      <c r="O32" s="84">
        <f t="shared" si="1"/>
        <v>7.32962962962963</v>
      </c>
      <c r="P32" s="108">
        <v>7</v>
      </c>
      <c r="Q32" s="108">
        <v>7.5</v>
      </c>
      <c r="R32" s="110">
        <v>5.8</v>
      </c>
      <c r="S32" s="110">
        <v>8.2</v>
      </c>
      <c r="T32" s="112">
        <v>6.3</v>
      </c>
      <c r="U32" s="113">
        <v>7</v>
      </c>
      <c r="V32" s="112">
        <v>6.3</v>
      </c>
      <c r="W32" s="112">
        <v>6.1</v>
      </c>
      <c r="X32" s="114">
        <v>6.3</v>
      </c>
      <c r="Y32" s="116">
        <v>5.9</v>
      </c>
      <c r="Z32" s="115">
        <f>SUMPRODUCT($Q$11:$Y$11,Q32:Y32)/$Z$11</f>
        <v>6.746874999999999</v>
      </c>
      <c r="AA32" s="119">
        <v>6.7</v>
      </c>
      <c r="AB32" s="122">
        <v>5.9</v>
      </c>
      <c r="AC32" s="108">
        <v>7.4</v>
      </c>
      <c r="AD32" s="122">
        <v>6.2</v>
      </c>
      <c r="AE32" s="112">
        <v>5.7</v>
      </c>
      <c r="AF32" s="123">
        <v>5.4</v>
      </c>
      <c r="AG32" s="449">
        <v>6.8</v>
      </c>
      <c r="AH32" s="452">
        <v>5.3</v>
      </c>
      <c r="AI32" s="450">
        <v>5</v>
      </c>
      <c r="AJ32" s="115">
        <f t="shared" si="0"/>
        <v>6.117142857142857</v>
      </c>
    </row>
    <row r="33" spans="1:36" s="89" customFormat="1" ht="20.25" customHeight="1">
      <c r="A33" s="85">
        <v>22</v>
      </c>
      <c r="B33" s="144" t="s">
        <v>192</v>
      </c>
      <c r="C33" s="144" t="s">
        <v>136</v>
      </c>
      <c r="D33" s="60" t="s">
        <v>0</v>
      </c>
      <c r="E33" s="136" t="s">
        <v>213</v>
      </c>
      <c r="F33" s="107">
        <v>7.5</v>
      </c>
      <c r="G33" s="111">
        <v>6.8</v>
      </c>
      <c r="H33" s="108">
        <v>8.3</v>
      </c>
      <c r="I33" s="229">
        <v>7.9</v>
      </c>
      <c r="J33" s="119">
        <v>7.5</v>
      </c>
      <c r="K33" s="117">
        <v>8.1</v>
      </c>
      <c r="L33" s="112">
        <v>6</v>
      </c>
      <c r="M33" s="112">
        <v>5.9</v>
      </c>
      <c r="N33" s="256">
        <v>7.2</v>
      </c>
      <c r="O33" s="84">
        <f t="shared" si="1"/>
        <v>7.288888888888888</v>
      </c>
      <c r="P33" s="108">
        <v>7</v>
      </c>
      <c r="Q33" s="108">
        <v>7.8</v>
      </c>
      <c r="R33" s="110">
        <v>5.8</v>
      </c>
      <c r="S33" s="110">
        <v>6</v>
      </c>
      <c r="T33" s="272">
        <v>6.5</v>
      </c>
      <c r="U33" s="113">
        <v>6.2</v>
      </c>
      <c r="V33" s="112">
        <v>6.4</v>
      </c>
      <c r="W33" s="112">
        <v>7.1</v>
      </c>
      <c r="X33" s="114">
        <v>7</v>
      </c>
      <c r="Y33" s="116">
        <v>5.2</v>
      </c>
      <c r="Z33" s="115">
        <f>SUMPRODUCT($Q$11:$Y$11,Q33:Y33)/$Z$11</f>
        <v>6.5</v>
      </c>
      <c r="AA33" s="119">
        <v>7.4</v>
      </c>
      <c r="AB33" s="112">
        <v>6.6</v>
      </c>
      <c r="AC33" s="108">
        <v>7.8</v>
      </c>
      <c r="AD33" s="122">
        <v>6.2</v>
      </c>
      <c r="AE33" s="112">
        <v>5.8</v>
      </c>
      <c r="AF33" s="123">
        <v>5.7</v>
      </c>
      <c r="AG33" s="449">
        <v>6.6</v>
      </c>
      <c r="AH33" s="452">
        <v>5</v>
      </c>
      <c r="AI33" s="450">
        <v>5</v>
      </c>
      <c r="AJ33" s="115">
        <f t="shared" si="0"/>
        <v>6.251428571428572</v>
      </c>
    </row>
    <row r="34" spans="1:36" s="89" customFormat="1" ht="20.25" customHeight="1">
      <c r="A34" s="85">
        <v>23</v>
      </c>
      <c r="B34" s="144" t="s">
        <v>253</v>
      </c>
      <c r="C34" s="144" t="s">
        <v>8</v>
      </c>
      <c r="D34" s="61" t="s">
        <v>0</v>
      </c>
      <c r="E34" s="137">
        <v>37050</v>
      </c>
      <c r="F34" s="107">
        <v>8</v>
      </c>
      <c r="G34" s="111">
        <v>6.4</v>
      </c>
      <c r="H34" s="108">
        <v>8.2</v>
      </c>
      <c r="I34" s="229">
        <v>8.1</v>
      </c>
      <c r="J34" s="119">
        <v>8.5</v>
      </c>
      <c r="K34" s="117">
        <v>8.2</v>
      </c>
      <c r="L34" s="112">
        <v>6.4</v>
      </c>
      <c r="M34" s="272">
        <v>7.2</v>
      </c>
      <c r="N34" s="256">
        <v>7.2</v>
      </c>
      <c r="O34" s="84">
        <f t="shared" si="1"/>
        <v>7.748148148148148</v>
      </c>
      <c r="P34" s="108">
        <v>7</v>
      </c>
      <c r="Q34" s="108">
        <v>6.9</v>
      </c>
      <c r="R34" s="110">
        <v>5.8</v>
      </c>
      <c r="S34" s="110">
        <v>5.7</v>
      </c>
      <c r="T34" s="272">
        <v>6.2</v>
      </c>
      <c r="U34" s="113">
        <v>7.4</v>
      </c>
      <c r="V34" s="112">
        <v>6.4</v>
      </c>
      <c r="W34" s="112">
        <v>6.7</v>
      </c>
      <c r="X34" s="114">
        <v>6.9</v>
      </c>
      <c r="Y34" s="116">
        <v>5.8</v>
      </c>
      <c r="Z34" s="115">
        <f>SUMPRODUCT($Q$11:$Y$11,Q34:Y34)/$Z$11</f>
        <v>6.587500000000001</v>
      </c>
      <c r="AA34" s="119">
        <v>7</v>
      </c>
      <c r="AB34" s="122">
        <v>6.7</v>
      </c>
      <c r="AC34" s="108">
        <v>8.5</v>
      </c>
      <c r="AD34" s="112">
        <v>6.6</v>
      </c>
      <c r="AE34" s="112">
        <v>5.8</v>
      </c>
      <c r="AF34" s="123">
        <v>6.2</v>
      </c>
      <c r="AG34" s="449">
        <v>6.7</v>
      </c>
      <c r="AH34" s="452">
        <v>5.3</v>
      </c>
      <c r="AI34" s="450">
        <v>5</v>
      </c>
      <c r="AJ34" s="115">
        <f t="shared" si="0"/>
        <v>6.488571428571428</v>
      </c>
    </row>
    <row r="35" spans="1:36" s="89" customFormat="1" ht="20.25" customHeight="1">
      <c r="A35" s="85">
        <v>24</v>
      </c>
      <c r="B35" s="190" t="s">
        <v>193</v>
      </c>
      <c r="C35" s="190" t="s">
        <v>194</v>
      </c>
      <c r="D35" s="60" t="s">
        <v>94</v>
      </c>
      <c r="E35" s="136" t="s">
        <v>214</v>
      </c>
      <c r="F35" s="107">
        <v>8</v>
      </c>
      <c r="G35" s="111">
        <v>7.4</v>
      </c>
      <c r="H35" s="108">
        <v>8</v>
      </c>
      <c r="I35" s="229">
        <v>7.7</v>
      </c>
      <c r="J35" s="119">
        <v>7.4</v>
      </c>
      <c r="K35" s="117">
        <v>7.2</v>
      </c>
      <c r="L35" s="112">
        <v>7</v>
      </c>
      <c r="M35" s="112">
        <v>6.2</v>
      </c>
      <c r="N35" s="256">
        <v>7.2</v>
      </c>
      <c r="O35" s="84">
        <f t="shared" si="1"/>
        <v>7.21851851851852</v>
      </c>
      <c r="P35" s="108">
        <v>7</v>
      </c>
      <c r="Q35" s="108">
        <v>8.6</v>
      </c>
      <c r="R35" s="110">
        <v>7</v>
      </c>
      <c r="S35" s="110">
        <v>8</v>
      </c>
      <c r="T35" s="112">
        <v>7.2</v>
      </c>
      <c r="U35" s="113">
        <v>6.9</v>
      </c>
      <c r="V35" s="112">
        <v>7.8</v>
      </c>
      <c r="W35" s="112">
        <v>7.8</v>
      </c>
      <c r="X35" s="114">
        <v>7.7</v>
      </c>
      <c r="Y35" s="112">
        <v>8</v>
      </c>
      <c r="Z35" s="288">
        <f>SUMPRODUCT($Q$11:$Y$11,Q35:Y35)/$Z$11</f>
        <v>7.6468750000000005</v>
      </c>
      <c r="AA35" s="119">
        <v>7.7</v>
      </c>
      <c r="AB35" s="112">
        <v>6.1</v>
      </c>
      <c r="AC35" s="108">
        <v>7.3</v>
      </c>
      <c r="AD35" s="112">
        <v>6.4</v>
      </c>
      <c r="AE35" s="112">
        <v>7.8</v>
      </c>
      <c r="AF35" s="123">
        <v>7.2</v>
      </c>
      <c r="AG35" s="449">
        <v>7.4</v>
      </c>
      <c r="AH35" s="452">
        <v>5.6</v>
      </c>
      <c r="AI35" s="450">
        <v>5.6</v>
      </c>
      <c r="AJ35" s="115">
        <f t="shared" si="0"/>
        <v>6.6485714285714295</v>
      </c>
    </row>
    <row r="36" spans="1:36" s="89" customFormat="1" ht="20.25" customHeight="1">
      <c r="A36" s="234">
        <v>25</v>
      </c>
      <c r="B36" s="201" t="s">
        <v>262</v>
      </c>
      <c r="C36" s="201" t="s">
        <v>263</v>
      </c>
      <c r="D36" s="247" t="s">
        <v>0</v>
      </c>
      <c r="E36" s="160">
        <v>34780</v>
      </c>
      <c r="F36" s="161">
        <v>7</v>
      </c>
      <c r="G36" s="242" t="s">
        <v>69</v>
      </c>
      <c r="H36" s="162"/>
      <c r="I36" s="163">
        <v>9</v>
      </c>
      <c r="J36" s="237">
        <v>8.2</v>
      </c>
      <c r="K36" s="238">
        <v>0</v>
      </c>
      <c r="L36" s="166">
        <v>6.4</v>
      </c>
      <c r="M36" s="186">
        <v>7.2</v>
      </c>
      <c r="N36" s="240">
        <v>8</v>
      </c>
      <c r="O36" s="164">
        <f t="shared" si="1"/>
        <v>5.229629629629629</v>
      </c>
      <c r="P36" s="162">
        <v>0</v>
      </c>
      <c r="Q36" s="162">
        <v>8.5</v>
      </c>
      <c r="R36" s="242">
        <v>7</v>
      </c>
      <c r="S36" s="278">
        <v>4.5</v>
      </c>
      <c r="T36" s="239">
        <v>4</v>
      </c>
      <c r="U36" s="251">
        <v>7.9</v>
      </c>
      <c r="V36" s="166">
        <v>6.4</v>
      </c>
      <c r="W36" s="166">
        <v>6.5</v>
      </c>
      <c r="X36" s="252">
        <v>0</v>
      </c>
      <c r="Y36" s="165">
        <v>6.5</v>
      </c>
      <c r="Z36" s="241">
        <f>SUMPRODUCT($L$11:$Y$11,L36:Y36)/$Z$11</f>
        <v>12.05</v>
      </c>
      <c r="AA36" s="237">
        <v>0</v>
      </c>
      <c r="AB36" s="166">
        <v>0</v>
      </c>
      <c r="AC36" s="162">
        <v>0</v>
      </c>
      <c r="AD36" s="166">
        <v>0</v>
      </c>
      <c r="AE36" s="166">
        <v>0</v>
      </c>
      <c r="AF36" s="166">
        <v>0</v>
      </c>
      <c r="AG36" s="453">
        <v>0</v>
      </c>
      <c r="AH36" s="454">
        <v>0</v>
      </c>
      <c r="AI36" s="455">
        <v>0</v>
      </c>
      <c r="AJ36" s="241">
        <f t="shared" si="0"/>
        <v>0</v>
      </c>
    </row>
    <row r="37" spans="1:31" s="128" customFormat="1" ht="21.75" customHeight="1">
      <c r="A37" s="275"/>
      <c r="B37" s="126" t="s">
        <v>87</v>
      </c>
      <c r="C37" s="464" t="s">
        <v>70</v>
      </c>
      <c r="D37" s="464"/>
      <c r="E37" s="130"/>
      <c r="F37" s="131">
        <f>COUNTIF(F12:F35,"&lt;5")</f>
        <v>0</v>
      </c>
      <c r="G37" s="131">
        <f>COUNTIF(G12:G35,"&lt;5")</f>
        <v>0</v>
      </c>
      <c r="H37" s="131">
        <f>COUNTIF(H12:H35,"&lt;5")</f>
        <v>0</v>
      </c>
      <c r="I37" s="131">
        <f aca="true" t="shared" si="3" ref="I37:N37">COUNTIF(I12:I36,"&lt;5")</f>
        <v>2</v>
      </c>
      <c r="J37" s="131">
        <f t="shared" si="3"/>
        <v>0</v>
      </c>
      <c r="K37" s="131">
        <f t="shared" si="3"/>
        <v>2</v>
      </c>
      <c r="L37" s="131">
        <f t="shared" si="3"/>
        <v>2</v>
      </c>
      <c r="M37" s="131">
        <f t="shared" si="3"/>
        <v>2</v>
      </c>
      <c r="N37" s="131">
        <f t="shared" si="3"/>
        <v>0</v>
      </c>
      <c r="O37" s="84"/>
      <c r="P37" s="131">
        <f>COUNTIF(P12:P36,"&lt;5")</f>
        <v>2</v>
      </c>
      <c r="Q37" s="131">
        <f>COUNTIF(Q12:Q36,"&lt;5")</f>
        <v>0</v>
      </c>
      <c r="R37" s="131">
        <f>COUNTIF(L12:L35,"&lt;5")</f>
        <v>2</v>
      </c>
      <c r="S37" s="131">
        <f>COUNTIF(S12:S36,"&lt;5")</f>
        <v>4</v>
      </c>
      <c r="T37" s="131">
        <f aca="true" t="shared" si="4" ref="T37:AC37">COUNTIF(T12:T35,"&lt;5")</f>
        <v>1</v>
      </c>
      <c r="U37" s="131">
        <f t="shared" si="4"/>
        <v>2</v>
      </c>
      <c r="V37" s="131">
        <f t="shared" si="4"/>
        <v>3</v>
      </c>
      <c r="X37" s="131">
        <f t="shared" si="4"/>
        <v>3</v>
      </c>
      <c r="Y37" s="131">
        <f t="shared" si="4"/>
        <v>3</v>
      </c>
      <c r="Z37" s="131">
        <f t="shared" si="4"/>
        <v>3</v>
      </c>
      <c r="AA37" s="131">
        <f t="shared" si="4"/>
        <v>2</v>
      </c>
      <c r="AB37" s="131">
        <f t="shared" si="4"/>
        <v>3</v>
      </c>
      <c r="AC37" s="131">
        <f t="shared" si="4"/>
        <v>3</v>
      </c>
      <c r="AD37" s="127"/>
      <c r="AE37" s="311"/>
    </row>
    <row r="38" spans="1:31" s="128" customFormat="1" ht="20.25" customHeight="1">
      <c r="A38" s="276"/>
      <c r="B38" s="129"/>
      <c r="C38" s="464" t="s">
        <v>88</v>
      </c>
      <c r="D38" s="464"/>
      <c r="E38" s="130"/>
      <c r="F38" s="131">
        <f>COUNTIF(F12:F35,"HL")</f>
        <v>0</v>
      </c>
      <c r="G38" s="131">
        <f>COUNTIF(G12:G35,"HL")</f>
        <v>1</v>
      </c>
      <c r="H38" s="131">
        <f>COUNTIF(H13:H35,"HL")</f>
        <v>0</v>
      </c>
      <c r="I38" s="131">
        <f>COUNTIF(I12:I35,"HL")</f>
        <v>0</v>
      </c>
      <c r="J38" s="131">
        <f>COUNTIF(J12:J35,"HL")</f>
        <v>2</v>
      </c>
      <c r="K38" s="131">
        <f>COUNTIF(K12:K35,"HL")</f>
        <v>2</v>
      </c>
      <c r="L38" s="131">
        <f>COUNTIF(X12:X35,"HL")</f>
        <v>0</v>
      </c>
      <c r="M38" s="131">
        <f>COUNTIF(M12:M35,"HL")</f>
        <v>2</v>
      </c>
      <c r="N38" s="131">
        <f>COUNTIF(T12:T35,"HL")</f>
        <v>0</v>
      </c>
      <c r="O38" s="131"/>
      <c r="P38" s="131">
        <f>COUNTIF(L12:L35,"HL")</f>
        <v>0</v>
      </c>
      <c r="Q38" s="131">
        <f>COUNTIF(Q12:Q35,"HL")</f>
        <v>1</v>
      </c>
      <c r="R38" s="131">
        <f>COUNTIF(U12:U35,"HL")</f>
        <v>1</v>
      </c>
      <c r="S38" s="131"/>
      <c r="T38" s="131">
        <f>COUNTIF(Y12:Y35,"HL")</f>
        <v>0</v>
      </c>
      <c r="U38" s="131">
        <f aca="true" t="shared" si="5" ref="U38:AC38">COUNTIF(U12:U35,"HL")</f>
        <v>1</v>
      </c>
      <c r="V38" s="131">
        <f t="shared" si="5"/>
        <v>0</v>
      </c>
      <c r="X38" s="131">
        <f t="shared" si="5"/>
        <v>0</v>
      </c>
      <c r="Y38" s="131">
        <f t="shared" si="5"/>
        <v>0</v>
      </c>
      <c r="Z38" s="131">
        <f t="shared" si="5"/>
        <v>0</v>
      </c>
      <c r="AA38" s="131">
        <f t="shared" si="5"/>
        <v>0</v>
      </c>
      <c r="AB38" s="131">
        <f t="shared" si="5"/>
        <v>0</v>
      </c>
      <c r="AC38" s="131">
        <f t="shared" si="5"/>
        <v>0</v>
      </c>
      <c r="AD38" s="127"/>
      <c r="AE38" s="311"/>
    </row>
    <row r="39" spans="1:31" s="7" customFormat="1" ht="16.5">
      <c r="A39" s="273"/>
      <c r="B39" s="4" t="s">
        <v>42</v>
      </c>
      <c r="C39" s="17" t="s">
        <v>69</v>
      </c>
      <c r="D39" s="465"/>
      <c r="E39" s="465"/>
      <c r="F39" s="465"/>
      <c r="G39" s="132"/>
      <c r="H39" s="6"/>
      <c r="I39" s="6"/>
      <c r="J39" s="6"/>
      <c r="K39" s="6"/>
      <c r="L39" s="6"/>
      <c r="M39" s="6"/>
      <c r="N39" s="121"/>
      <c r="O39" s="6"/>
      <c r="P39" s="6"/>
      <c r="Q39" s="6"/>
      <c r="R39" s="6"/>
      <c r="S39" s="6"/>
      <c r="T39" s="6"/>
      <c r="U39" s="6"/>
      <c r="V39" s="6"/>
      <c r="W39" s="6"/>
      <c r="AE39" s="258"/>
    </row>
    <row r="40" spans="1:31" s="7" customFormat="1" ht="16.5">
      <c r="A40" s="273"/>
      <c r="B40" s="7" t="s">
        <v>43</v>
      </c>
      <c r="C40" s="7" t="s">
        <v>44</v>
      </c>
      <c r="D40" s="97"/>
      <c r="E40" s="6"/>
      <c r="F40" s="6"/>
      <c r="G40" s="6"/>
      <c r="H40" s="6"/>
      <c r="I40" s="6"/>
      <c r="J40" s="6"/>
      <c r="K40" s="6"/>
      <c r="L40" s="6"/>
      <c r="M40" s="6"/>
      <c r="N40" s="121"/>
      <c r="O40" s="6"/>
      <c r="P40" s="6"/>
      <c r="Q40" s="6"/>
      <c r="R40" s="6"/>
      <c r="S40" s="6"/>
      <c r="T40" s="6"/>
      <c r="U40" s="6"/>
      <c r="V40" s="6"/>
      <c r="W40" s="6"/>
      <c r="AE40" s="258"/>
    </row>
    <row r="41" spans="1:31" s="7" customFormat="1" ht="16.5">
      <c r="A41" s="273"/>
      <c r="B41" s="7" t="s">
        <v>45</v>
      </c>
      <c r="C41" s="7" t="s">
        <v>46</v>
      </c>
      <c r="D41" s="97"/>
      <c r="E41" s="6"/>
      <c r="F41" s="6"/>
      <c r="G41" s="6"/>
      <c r="H41" s="6"/>
      <c r="I41" s="6"/>
      <c r="J41" s="6"/>
      <c r="K41" s="6"/>
      <c r="L41" s="6"/>
      <c r="M41" s="6"/>
      <c r="N41" s="121"/>
      <c r="O41" s="6"/>
      <c r="P41" s="6"/>
      <c r="Q41" s="6"/>
      <c r="R41" s="6"/>
      <c r="S41" s="6"/>
      <c r="T41" s="6"/>
      <c r="U41" s="6"/>
      <c r="V41" s="6"/>
      <c r="W41" s="6"/>
      <c r="AE41" s="258"/>
    </row>
    <row r="42" spans="1:31" s="7" customFormat="1" ht="16.5">
      <c r="A42" s="273"/>
      <c r="B42" s="7" t="s">
        <v>73</v>
      </c>
      <c r="C42" s="7" t="s">
        <v>72</v>
      </c>
      <c r="D42" s="97"/>
      <c r="E42" s="6"/>
      <c r="F42" s="6"/>
      <c r="G42" s="6"/>
      <c r="H42" s="6"/>
      <c r="I42" s="6"/>
      <c r="J42" s="6"/>
      <c r="K42" s="6"/>
      <c r="L42" s="6"/>
      <c r="M42" s="6"/>
      <c r="N42" s="121"/>
      <c r="O42" s="6"/>
      <c r="P42" s="6"/>
      <c r="Q42" s="6"/>
      <c r="R42" s="6"/>
      <c r="S42" s="6"/>
      <c r="T42" s="6"/>
      <c r="U42" s="6"/>
      <c r="V42" s="6"/>
      <c r="W42" s="6"/>
      <c r="AE42" s="258"/>
    </row>
    <row r="43" spans="1:31" s="7" customFormat="1" ht="16.5">
      <c r="A43" s="273"/>
      <c r="B43" s="7" t="s">
        <v>86</v>
      </c>
      <c r="C43" s="7" t="s">
        <v>85</v>
      </c>
      <c r="D43" s="97"/>
      <c r="E43" s="6"/>
      <c r="F43" s="6"/>
      <c r="G43" s="6"/>
      <c r="H43" s="6"/>
      <c r="I43" s="6"/>
      <c r="J43" s="6"/>
      <c r="K43" s="6"/>
      <c r="L43" s="6"/>
      <c r="M43" s="6"/>
      <c r="N43" s="121"/>
      <c r="O43" s="6"/>
      <c r="P43" s="6"/>
      <c r="Q43" s="6"/>
      <c r="R43" s="6"/>
      <c r="S43" s="6"/>
      <c r="T43" s="6"/>
      <c r="U43" s="6"/>
      <c r="V43" s="6"/>
      <c r="W43" s="6"/>
      <c r="AE43" s="258"/>
    </row>
    <row r="44" spans="1:31" s="7" customFormat="1" ht="49.5" customHeight="1">
      <c r="A44" s="274"/>
      <c r="B44" s="254">
        <v>20</v>
      </c>
      <c r="D44" s="97"/>
      <c r="E44" s="6"/>
      <c r="F44" s="6"/>
      <c r="G44" s="466"/>
      <c r="H44" s="466"/>
      <c r="I44" s="466"/>
      <c r="J44" s="466"/>
      <c r="K44" s="466"/>
      <c r="L44" s="466"/>
      <c r="M44" s="466"/>
      <c r="N44" s="466"/>
      <c r="O44" s="466"/>
      <c r="P44" s="216"/>
      <c r="Q44" s="216"/>
      <c r="R44" s="216"/>
      <c r="S44" s="216"/>
      <c r="T44" s="6"/>
      <c r="U44" s="6"/>
      <c r="V44" s="6"/>
      <c r="W44" s="6"/>
      <c r="AE44" s="258"/>
    </row>
    <row r="45" spans="4:31" s="7" customFormat="1" ht="16.5">
      <c r="D45" s="97"/>
      <c r="N45" s="258"/>
      <c r="AE45" s="258"/>
    </row>
    <row r="46" spans="4:31" s="7" customFormat="1" ht="16.5">
      <c r="D46" s="97"/>
      <c r="N46" s="258"/>
      <c r="AE46" s="258"/>
    </row>
    <row r="47" spans="4:31" s="7" customFormat="1" ht="16.5">
      <c r="D47" s="97"/>
      <c r="N47" s="258"/>
      <c r="AE47" s="258"/>
    </row>
    <row r="48" spans="4:31" s="7" customFormat="1" ht="16.5">
      <c r="D48" s="97"/>
      <c r="N48" s="258"/>
      <c r="AE48" s="258"/>
    </row>
    <row r="49" spans="4:31" s="7" customFormat="1" ht="16.5">
      <c r="D49" s="97"/>
      <c r="N49" s="258"/>
      <c r="AE49" s="258"/>
    </row>
    <row r="50" spans="4:31" s="7" customFormat="1" ht="16.5">
      <c r="D50" s="97"/>
      <c r="N50" s="258"/>
      <c r="AE50" s="258"/>
    </row>
    <row r="51" spans="4:31" s="7" customFormat="1" ht="16.5">
      <c r="D51" s="97"/>
      <c r="N51" s="258"/>
      <c r="AE51" s="258"/>
    </row>
    <row r="52" spans="4:31" s="7" customFormat="1" ht="16.5">
      <c r="D52" s="97"/>
      <c r="N52" s="258"/>
      <c r="AE52" s="258"/>
    </row>
    <row r="53" spans="4:31" s="7" customFormat="1" ht="16.5">
      <c r="D53" s="97"/>
      <c r="N53" s="258"/>
      <c r="AE53" s="258"/>
    </row>
    <row r="54" spans="4:31" s="7" customFormat="1" ht="16.5">
      <c r="D54" s="97"/>
      <c r="N54" s="258"/>
      <c r="AE54" s="258"/>
    </row>
    <row r="55" spans="4:31" s="7" customFormat="1" ht="16.5">
      <c r="D55" s="97"/>
      <c r="N55" s="258"/>
      <c r="AE55" s="258"/>
    </row>
    <row r="56" spans="4:31" s="7" customFormat="1" ht="16.5">
      <c r="D56" s="97"/>
      <c r="N56" s="258"/>
      <c r="AE56" s="258"/>
    </row>
    <row r="57" spans="4:31" s="7" customFormat="1" ht="16.5">
      <c r="D57" s="97"/>
      <c r="N57" s="258"/>
      <c r="AE57" s="258"/>
    </row>
    <row r="58" spans="4:31" s="7" customFormat="1" ht="16.5">
      <c r="D58" s="97"/>
      <c r="N58" s="258"/>
      <c r="AE58" s="258"/>
    </row>
    <row r="59" spans="4:31" s="7" customFormat="1" ht="16.5">
      <c r="D59" s="97"/>
      <c r="N59" s="258"/>
      <c r="AE59" s="258"/>
    </row>
    <row r="60" spans="4:31" s="7" customFormat="1" ht="16.5">
      <c r="D60" s="97"/>
      <c r="N60" s="258"/>
      <c r="AE60" s="258"/>
    </row>
    <row r="61" spans="4:31" s="7" customFormat="1" ht="16.5">
      <c r="D61" s="97"/>
      <c r="N61" s="258"/>
      <c r="AE61" s="258"/>
    </row>
    <row r="62" spans="4:31" s="7" customFormat="1" ht="16.5">
      <c r="D62" s="97"/>
      <c r="N62" s="258"/>
      <c r="AE62" s="258"/>
    </row>
    <row r="63" spans="4:31" s="7" customFormat="1" ht="16.5">
      <c r="D63" s="97"/>
      <c r="N63" s="258"/>
      <c r="AE63" s="258"/>
    </row>
    <row r="64" spans="4:31" s="7" customFormat="1" ht="16.5">
      <c r="D64" s="97"/>
      <c r="N64" s="258"/>
      <c r="AE64" s="258"/>
    </row>
    <row r="65" spans="4:31" s="7" customFormat="1" ht="16.5">
      <c r="D65" s="97"/>
      <c r="N65" s="258"/>
      <c r="AE65" s="258"/>
    </row>
    <row r="66" spans="4:31" s="7" customFormat="1" ht="16.5">
      <c r="D66" s="97"/>
      <c r="N66" s="258"/>
      <c r="AE66" s="258"/>
    </row>
    <row r="67" spans="4:31" s="7" customFormat="1" ht="16.5">
      <c r="D67" s="97"/>
      <c r="N67" s="258"/>
      <c r="AE67" s="258"/>
    </row>
    <row r="68" spans="4:31" s="7" customFormat="1" ht="16.5">
      <c r="D68" s="97"/>
      <c r="N68" s="258"/>
      <c r="AE68" s="258"/>
    </row>
    <row r="69" spans="4:31" s="7" customFormat="1" ht="16.5">
      <c r="D69" s="97"/>
      <c r="N69" s="258"/>
      <c r="AE69" s="258"/>
    </row>
    <row r="70" spans="4:31" s="7" customFormat="1" ht="16.5">
      <c r="D70" s="97"/>
      <c r="N70" s="258"/>
      <c r="AE70" s="258"/>
    </row>
    <row r="71" spans="4:31" s="7" customFormat="1" ht="16.5">
      <c r="D71" s="97"/>
      <c r="N71" s="258"/>
      <c r="AE71" s="258"/>
    </row>
    <row r="72" spans="4:31" s="7" customFormat="1" ht="16.5">
      <c r="D72" s="97"/>
      <c r="N72" s="258"/>
      <c r="AE72" s="258"/>
    </row>
    <row r="73" spans="4:31" s="7" customFormat="1" ht="16.5">
      <c r="D73" s="97"/>
      <c r="N73" s="258"/>
      <c r="AE73" s="258"/>
    </row>
    <row r="74" spans="4:31" s="7" customFormat="1" ht="16.5">
      <c r="D74" s="97"/>
      <c r="N74" s="258"/>
      <c r="AE74" s="258"/>
    </row>
    <row r="75" spans="4:31" s="7" customFormat="1" ht="16.5">
      <c r="D75" s="97"/>
      <c r="N75" s="258"/>
      <c r="AE75" s="258"/>
    </row>
    <row r="76" spans="4:31" s="7" customFormat="1" ht="16.5">
      <c r="D76" s="97"/>
      <c r="N76" s="258"/>
      <c r="AE76" s="258"/>
    </row>
    <row r="77" spans="4:31" s="7" customFormat="1" ht="16.5">
      <c r="D77" s="97"/>
      <c r="N77" s="258"/>
      <c r="AE77" s="258"/>
    </row>
    <row r="78" spans="4:31" s="7" customFormat="1" ht="16.5">
      <c r="D78" s="97"/>
      <c r="N78" s="258"/>
      <c r="AE78" s="258"/>
    </row>
    <row r="79" spans="4:31" s="7" customFormat="1" ht="16.5">
      <c r="D79" s="97"/>
      <c r="N79" s="258"/>
      <c r="AE79" s="258"/>
    </row>
    <row r="80" spans="4:31" s="7" customFormat="1" ht="16.5">
      <c r="D80" s="97"/>
      <c r="N80" s="258"/>
      <c r="AE80" s="258"/>
    </row>
    <row r="81" spans="4:31" s="7" customFormat="1" ht="16.5">
      <c r="D81" s="97"/>
      <c r="N81" s="258"/>
      <c r="AE81" s="258"/>
    </row>
    <row r="82" spans="4:31" s="7" customFormat="1" ht="16.5">
      <c r="D82" s="97"/>
      <c r="N82" s="258"/>
      <c r="AE82" s="258"/>
    </row>
    <row r="83" spans="4:31" s="7" customFormat="1" ht="16.5">
      <c r="D83" s="97"/>
      <c r="N83" s="258"/>
      <c r="AE83" s="258"/>
    </row>
    <row r="84" spans="4:31" s="7" customFormat="1" ht="16.5">
      <c r="D84" s="97"/>
      <c r="N84" s="258"/>
      <c r="AE84" s="258"/>
    </row>
    <row r="85" spans="4:31" s="7" customFormat="1" ht="16.5">
      <c r="D85" s="97"/>
      <c r="N85" s="258"/>
      <c r="AE85" s="258"/>
    </row>
    <row r="86" spans="4:31" s="7" customFormat="1" ht="16.5">
      <c r="D86" s="97"/>
      <c r="N86" s="258"/>
      <c r="AE86" s="258"/>
    </row>
    <row r="87" spans="4:31" s="7" customFormat="1" ht="16.5">
      <c r="D87" s="97"/>
      <c r="N87" s="258"/>
      <c r="AE87" s="258"/>
    </row>
    <row r="88" spans="4:31" s="7" customFormat="1" ht="16.5">
      <c r="D88" s="97"/>
      <c r="N88" s="258"/>
      <c r="AE88" s="258"/>
    </row>
    <row r="89" spans="4:31" s="7" customFormat="1" ht="16.5">
      <c r="D89" s="97"/>
      <c r="N89" s="258"/>
      <c r="AE89" s="258"/>
    </row>
    <row r="90" spans="4:31" s="7" customFormat="1" ht="16.5">
      <c r="D90" s="97"/>
      <c r="N90" s="258"/>
      <c r="AE90" s="258"/>
    </row>
    <row r="91" spans="4:31" s="7" customFormat="1" ht="16.5">
      <c r="D91" s="97"/>
      <c r="N91" s="258"/>
      <c r="AE91" s="258"/>
    </row>
    <row r="92" spans="4:31" s="7" customFormat="1" ht="16.5">
      <c r="D92" s="97"/>
      <c r="N92" s="258"/>
      <c r="AE92" s="258"/>
    </row>
    <row r="93" spans="4:31" s="7" customFormat="1" ht="16.5">
      <c r="D93" s="97"/>
      <c r="N93" s="258"/>
      <c r="AE93" s="258"/>
    </row>
    <row r="94" spans="4:31" s="7" customFormat="1" ht="16.5">
      <c r="D94" s="97"/>
      <c r="N94" s="258"/>
      <c r="AE94" s="258"/>
    </row>
    <row r="95" spans="4:31" s="7" customFormat="1" ht="16.5">
      <c r="D95" s="97"/>
      <c r="N95" s="258"/>
      <c r="AE95" s="258"/>
    </row>
    <row r="96" spans="4:31" s="7" customFormat="1" ht="16.5">
      <c r="D96" s="97"/>
      <c r="N96" s="258"/>
      <c r="AE96" s="258"/>
    </row>
    <row r="97" spans="4:31" s="7" customFormat="1" ht="16.5">
      <c r="D97" s="97"/>
      <c r="N97" s="258"/>
      <c r="AE97" s="258"/>
    </row>
    <row r="98" spans="4:31" s="7" customFormat="1" ht="16.5">
      <c r="D98" s="97"/>
      <c r="N98" s="258"/>
      <c r="AE98" s="258"/>
    </row>
    <row r="99" spans="4:31" s="7" customFormat="1" ht="16.5">
      <c r="D99" s="97"/>
      <c r="N99" s="258"/>
      <c r="AE99" s="258"/>
    </row>
    <row r="100" spans="4:31" s="7" customFormat="1" ht="16.5">
      <c r="D100" s="97"/>
      <c r="N100" s="258"/>
      <c r="AE100" s="258"/>
    </row>
    <row r="101" spans="4:31" s="7" customFormat="1" ht="16.5">
      <c r="D101" s="97"/>
      <c r="N101" s="258"/>
      <c r="AE101" s="258"/>
    </row>
    <row r="102" spans="4:31" s="7" customFormat="1" ht="16.5">
      <c r="D102" s="97"/>
      <c r="N102" s="258"/>
      <c r="AE102" s="258"/>
    </row>
    <row r="103" spans="4:31" s="7" customFormat="1" ht="16.5">
      <c r="D103" s="97"/>
      <c r="N103" s="258"/>
      <c r="AE103" s="258"/>
    </row>
    <row r="104" spans="4:31" s="7" customFormat="1" ht="16.5">
      <c r="D104" s="97"/>
      <c r="N104" s="258"/>
      <c r="AE104" s="258"/>
    </row>
    <row r="105" spans="4:31" s="7" customFormat="1" ht="16.5">
      <c r="D105" s="97"/>
      <c r="N105" s="258"/>
      <c r="AE105" s="258"/>
    </row>
    <row r="106" spans="4:31" s="7" customFormat="1" ht="16.5">
      <c r="D106" s="97"/>
      <c r="N106" s="258"/>
      <c r="AE106" s="258"/>
    </row>
    <row r="107" spans="4:31" s="7" customFormat="1" ht="16.5">
      <c r="D107" s="97"/>
      <c r="N107" s="258"/>
      <c r="AE107" s="258"/>
    </row>
    <row r="108" spans="4:31" s="7" customFormat="1" ht="16.5">
      <c r="D108" s="97"/>
      <c r="N108" s="258"/>
      <c r="AE108" s="258"/>
    </row>
    <row r="109" spans="4:31" s="7" customFormat="1" ht="16.5">
      <c r="D109" s="97"/>
      <c r="N109" s="258"/>
      <c r="AE109" s="258"/>
    </row>
    <row r="110" spans="4:31" s="7" customFormat="1" ht="16.5">
      <c r="D110" s="97"/>
      <c r="N110" s="258"/>
      <c r="AE110" s="258"/>
    </row>
    <row r="111" spans="4:31" s="7" customFormat="1" ht="16.5">
      <c r="D111" s="97"/>
      <c r="N111" s="258"/>
      <c r="AE111" s="258"/>
    </row>
    <row r="112" spans="4:31" s="7" customFormat="1" ht="16.5">
      <c r="D112" s="97"/>
      <c r="N112" s="258"/>
      <c r="AE112" s="258"/>
    </row>
    <row r="113" spans="4:31" s="7" customFormat="1" ht="16.5">
      <c r="D113" s="97"/>
      <c r="N113" s="258"/>
      <c r="AE113" s="258"/>
    </row>
    <row r="114" spans="4:31" s="7" customFormat="1" ht="16.5">
      <c r="D114" s="97"/>
      <c r="N114" s="258"/>
      <c r="AE114" s="258"/>
    </row>
    <row r="115" spans="4:31" s="7" customFormat="1" ht="16.5">
      <c r="D115" s="97"/>
      <c r="N115" s="258"/>
      <c r="AE115" s="258"/>
    </row>
    <row r="116" spans="4:31" s="7" customFormat="1" ht="16.5">
      <c r="D116" s="97"/>
      <c r="N116" s="258"/>
      <c r="AE116" s="258"/>
    </row>
    <row r="117" spans="4:31" s="7" customFormat="1" ht="16.5">
      <c r="D117" s="97"/>
      <c r="N117" s="258"/>
      <c r="AE117" s="258"/>
    </row>
    <row r="118" spans="4:31" s="7" customFormat="1" ht="16.5">
      <c r="D118" s="97"/>
      <c r="N118" s="258"/>
      <c r="AE118" s="258"/>
    </row>
    <row r="119" spans="4:31" s="7" customFormat="1" ht="16.5">
      <c r="D119" s="97"/>
      <c r="N119" s="258"/>
      <c r="AE119" s="258"/>
    </row>
    <row r="120" spans="4:31" s="7" customFormat="1" ht="16.5">
      <c r="D120" s="97"/>
      <c r="N120" s="258"/>
      <c r="AE120" s="258"/>
    </row>
    <row r="121" spans="4:31" s="7" customFormat="1" ht="16.5">
      <c r="D121" s="97"/>
      <c r="N121" s="258"/>
      <c r="AE121" s="258"/>
    </row>
    <row r="122" spans="4:31" s="7" customFormat="1" ht="16.5">
      <c r="D122" s="97"/>
      <c r="N122" s="258"/>
      <c r="AE122" s="258"/>
    </row>
    <row r="123" spans="4:31" s="7" customFormat="1" ht="16.5">
      <c r="D123" s="97"/>
      <c r="N123" s="258"/>
      <c r="AE123" s="258"/>
    </row>
    <row r="124" spans="4:31" s="7" customFormat="1" ht="16.5">
      <c r="D124" s="97"/>
      <c r="N124" s="258"/>
      <c r="AE124" s="258"/>
    </row>
    <row r="125" spans="4:31" s="7" customFormat="1" ht="16.5">
      <c r="D125" s="97"/>
      <c r="N125" s="258"/>
      <c r="AE125" s="258"/>
    </row>
    <row r="126" spans="4:31" s="7" customFormat="1" ht="16.5">
      <c r="D126" s="97"/>
      <c r="N126" s="258"/>
      <c r="AE126" s="258"/>
    </row>
    <row r="127" spans="4:31" s="7" customFormat="1" ht="16.5">
      <c r="D127" s="97"/>
      <c r="N127" s="258"/>
      <c r="AE127" s="258"/>
    </row>
    <row r="128" spans="4:31" s="7" customFormat="1" ht="16.5">
      <c r="D128" s="97"/>
      <c r="N128" s="258"/>
      <c r="AE128" s="258"/>
    </row>
    <row r="129" spans="4:31" s="7" customFormat="1" ht="16.5">
      <c r="D129" s="97"/>
      <c r="N129" s="258"/>
      <c r="AE129" s="258"/>
    </row>
    <row r="130" spans="4:31" s="7" customFormat="1" ht="16.5">
      <c r="D130" s="97"/>
      <c r="N130" s="258"/>
      <c r="AE130" s="258"/>
    </row>
    <row r="131" spans="4:31" s="7" customFormat="1" ht="16.5">
      <c r="D131" s="97"/>
      <c r="N131" s="258"/>
      <c r="AE131" s="258"/>
    </row>
  </sheetData>
  <sheetProtection/>
  <mergeCells count="21">
    <mergeCell ref="A1:E1"/>
    <mergeCell ref="H1:AI1"/>
    <mergeCell ref="A2:E2"/>
    <mergeCell ref="H2:AI2"/>
    <mergeCell ref="A3:E3"/>
    <mergeCell ref="A5:AI5"/>
    <mergeCell ref="G44:O44"/>
    <mergeCell ref="A6:AI6"/>
    <mergeCell ref="A8:A11"/>
    <mergeCell ref="B8:C11"/>
    <mergeCell ref="D8:D11"/>
    <mergeCell ref="E8:E11"/>
    <mergeCell ref="G8:K8"/>
    <mergeCell ref="C38:D38"/>
    <mergeCell ref="C37:D37"/>
    <mergeCell ref="Z8:Z10"/>
    <mergeCell ref="T8:Y8"/>
    <mergeCell ref="O8:O10"/>
    <mergeCell ref="AJ8:AJ10"/>
    <mergeCell ref="AA8:AI8"/>
    <mergeCell ref="D39:F39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zoomScale="85" zoomScaleNormal="85" zoomScalePageLayoutView="0" workbookViewId="0" topLeftCell="J13">
      <selection activeCell="AL25" sqref="AL25"/>
    </sheetView>
  </sheetViews>
  <sheetFormatPr defaultColWidth="9.33203125" defaultRowHeight="12.75"/>
  <cols>
    <col min="1" max="1" width="7.16015625" style="10" customWidth="1"/>
    <col min="2" max="2" width="23.5" style="10" customWidth="1"/>
    <col min="3" max="3" width="12" style="10" customWidth="1"/>
    <col min="4" max="4" width="18" style="10" customWidth="1"/>
    <col min="5" max="5" width="9.16015625" style="10" customWidth="1"/>
    <col min="6" max="6" width="9.16015625" style="215" customWidth="1"/>
    <col min="7" max="9" width="9.16015625" style="10" customWidth="1"/>
    <col min="10" max="10" width="9.16015625" style="19" customWidth="1"/>
    <col min="11" max="11" width="9.16015625" style="10" customWidth="1"/>
    <col min="12" max="12" width="9.16015625" style="19" customWidth="1"/>
    <col min="13" max="13" width="9.16015625" style="10" customWidth="1"/>
    <col min="14" max="14" width="11.5" style="10" customWidth="1"/>
    <col min="15" max="15" width="9.66015625" style="10" customWidth="1"/>
    <col min="16" max="16" width="10" style="93" customWidth="1"/>
    <col min="17" max="21" width="10" style="10" customWidth="1"/>
    <col min="22" max="22" width="10.16015625" style="10" customWidth="1"/>
    <col min="23" max="24" width="9.33203125" style="10" customWidth="1"/>
    <col min="25" max="25" width="10.83203125" style="10" customWidth="1"/>
    <col min="26" max="26" width="9.33203125" style="10" customWidth="1"/>
    <col min="27" max="29" width="0" style="10" hidden="1" customWidth="1"/>
    <col min="30" max="16384" width="9.33203125" style="10" customWidth="1"/>
  </cols>
  <sheetData>
    <row r="1" spans="1:38" ht="16.5">
      <c r="A1" s="8" t="s">
        <v>47</v>
      </c>
      <c r="B1" s="8"/>
      <c r="C1" s="8"/>
      <c r="D1" s="8"/>
      <c r="E1" s="484" t="s">
        <v>14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</row>
    <row r="2" spans="1:39" ht="16.5">
      <c r="A2" s="11" t="s">
        <v>62</v>
      </c>
      <c r="B2" s="11"/>
      <c r="C2" s="11"/>
      <c r="D2" s="11"/>
      <c r="E2" s="485" t="s">
        <v>12</v>
      </c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</row>
    <row r="3" spans="1:38" ht="16.5">
      <c r="A3" s="485" t="s">
        <v>15</v>
      </c>
      <c r="B3" s="485"/>
      <c r="C3" s="485"/>
      <c r="D3" s="485"/>
      <c r="E3" s="11"/>
      <c r="F3" s="204"/>
      <c r="G3" s="11"/>
      <c r="H3" s="11"/>
      <c r="I3" s="12"/>
      <c r="J3" s="12"/>
      <c r="K3" s="12"/>
      <c r="L3" s="12"/>
      <c r="M3" s="12"/>
      <c r="N3" s="12"/>
      <c r="O3" s="12"/>
      <c r="P3" s="9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9"/>
      <c r="AH3" s="9"/>
      <c r="AI3" s="9"/>
      <c r="AJ3" s="9"/>
      <c r="AK3" s="9"/>
      <c r="AL3" s="9"/>
    </row>
    <row r="4" spans="1:38" ht="12.75">
      <c r="A4" s="13"/>
      <c r="B4" s="9"/>
      <c r="C4" s="9"/>
      <c r="D4" s="9"/>
      <c r="E4" s="9"/>
      <c r="F4" s="211"/>
      <c r="G4" s="9"/>
      <c r="H4" s="9"/>
      <c r="I4" s="9"/>
      <c r="J4" s="9"/>
      <c r="K4" s="9"/>
      <c r="L4" s="9"/>
      <c r="M4" s="9"/>
      <c r="N4" s="9"/>
      <c r="O4" s="9"/>
      <c r="P4" s="90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20.25">
      <c r="A5" s="510" t="s">
        <v>293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</row>
    <row r="6" spans="1:38" ht="12.75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14"/>
      <c r="AH6" s="14"/>
      <c r="AI6" s="14"/>
      <c r="AJ6" s="14"/>
      <c r="AK6" s="14"/>
      <c r="AL6" s="14"/>
    </row>
    <row r="7" spans="1:39" s="2" customFormat="1" ht="25.5" customHeight="1">
      <c r="A7" s="505" t="s">
        <v>1</v>
      </c>
      <c r="B7" s="512" t="s">
        <v>17</v>
      </c>
      <c r="C7" s="513"/>
      <c r="D7" s="505" t="s">
        <v>11</v>
      </c>
      <c r="E7" s="495" t="s">
        <v>291</v>
      </c>
      <c r="F7" s="496"/>
      <c r="G7" s="496"/>
      <c r="H7" s="496"/>
      <c r="I7" s="496"/>
      <c r="J7" s="496"/>
      <c r="K7" s="496"/>
      <c r="L7" s="496"/>
      <c r="M7" s="497"/>
      <c r="N7" s="491" t="s">
        <v>48</v>
      </c>
      <c r="O7" s="507" t="s">
        <v>292</v>
      </c>
      <c r="P7" s="508"/>
      <c r="Q7" s="508"/>
      <c r="R7" s="508"/>
      <c r="S7" s="508"/>
      <c r="T7" s="508"/>
      <c r="U7" s="509"/>
      <c r="V7" s="493" t="s">
        <v>80</v>
      </c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90"/>
      <c r="AL7" s="505" t="s">
        <v>49</v>
      </c>
      <c r="AM7" s="518" t="s">
        <v>2</v>
      </c>
    </row>
    <row r="8" spans="1:39" s="2" customFormat="1" ht="99" customHeight="1">
      <c r="A8" s="506"/>
      <c r="B8" s="514"/>
      <c r="C8" s="515"/>
      <c r="D8" s="506"/>
      <c r="E8" s="23" t="s">
        <v>22</v>
      </c>
      <c r="F8" s="74" t="s">
        <v>50</v>
      </c>
      <c r="G8" s="74" t="s">
        <v>27</v>
      </c>
      <c r="H8" s="23" t="s">
        <v>97</v>
      </c>
      <c r="I8" s="22" t="s">
        <v>26</v>
      </c>
      <c r="J8" s="74" t="s">
        <v>23</v>
      </c>
      <c r="K8" s="74" t="s">
        <v>24</v>
      </c>
      <c r="L8" s="74" t="s">
        <v>96</v>
      </c>
      <c r="M8" s="74" t="s">
        <v>51</v>
      </c>
      <c r="N8" s="492"/>
      <c r="O8" s="23" t="s">
        <v>21</v>
      </c>
      <c r="P8" s="74" t="s">
        <v>54</v>
      </c>
      <c r="Q8" s="23" t="s">
        <v>55</v>
      </c>
      <c r="R8" s="74" t="s">
        <v>101</v>
      </c>
      <c r="S8" s="74" t="s">
        <v>56</v>
      </c>
      <c r="T8" s="74" t="s">
        <v>78</v>
      </c>
      <c r="U8" s="23" t="s">
        <v>59</v>
      </c>
      <c r="V8" s="494"/>
      <c r="W8" s="460" t="s">
        <v>329</v>
      </c>
      <c r="X8" s="460" t="s">
        <v>295</v>
      </c>
      <c r="Y8" s="460" t="s">
        <v>296</v>
      </c>
      <c r="Z8" s="460" t="s">
        <v>53</v>
      </c>
      <c r="AA8" s="33"/>
      <c r="AB8" s="33"/>
      <c r="AC8" s="460"/>
      <c r="AD8" s="460" t="s">
        <v>330</v>
      </c>
      <c r="AE8" s="461" t="s">
        <v>58</v>
      </c>
      <c r="AF8" s="461" t="s">
        <v>60</v>
      </c>
      <c r="AG8" s="462" t="s">
        <v>297</v>
      </c>
      <c r="AH8" s="462" t="s">
        <v>294</v>
      </c>
      <c r="AI8" s="462" t="s">
        <v>298</v>
      </c>
      <c r="AJ8" s="462" t="s">
        <v>299</v>
      </c>
      <c r="AK8" s="462" t="s">
        <v>61</v>
      </c>
      <c r="AL8" s="520"/>
      <c r="AM8" s="519"/>
    </row>
    <row r="9" spans="1:39" s="2" customFormat="1" ht="23.25" customHeight="1">
      <c r="A9" s="506"/>
      <c r="B9" s="514"/>
      <c r="C9" s="515"/>
      <c r="D9" s="506"/>
      <c r="E9" s="173">
        <v>30</v>
      </c>
      <c r="F9" s="261">
        <v>90</v>
      </c>
      <c r="G9" s="75">
        <v>30</v>
      </c>
      <c r="H9" s="173">
        <v>30</v>
      </c>
      <c r="I9" s="35">
        <v>15</v>
      </c>
      <c r="J9" s="155">
        <v>45</v>
      </c>
      <c r="K9" s="261">
        <v>30</v>
      </c>
      <c r="L9" s="155">
        <v>45</v>
      </c>
      <c r="M9" s="75">
        <v>30</v>
      </c>
      <c r="N9" s="222"/>
      <c r="O9" s="173">
        <v>45</v>
      </c>
      <c r="P9" s="75">
        <v>30</v>
      </c>
      <c r="Q9" s="281">
        <v>60</v>
      </c>
      <c r="R9" s="75">
        <v>30</v>
      </c>
      <c r="S9" s="75">
        <v>75</v>
      </c>
      <c r="T9" s="75">
        <v>60</v>
      </c>
      <c r="U9" s="173">
        <v>120</v>
      </c>
      <c r="V9" s="173"/>
      <c r="W9" s="173">
        <v>45</v>
      </c>
      <c r="X9" s="313">
        <v>30</v>
      </c>
      <c r="Y9" s="313">
        <v>45</v>
      </c>
      <c r="Z9" s="173">
        <v>90</v>
      </c>
      <c r="AA9" s="34"/>
      <c r="AB9" s="34"/>
      <c r="AC9" s="173"/>
      <c r="AD9" s="173">
        <v>30</v>
      </c>
      <c r="AE9" s="173">
        <v>30</v>
      </c>
      <c r="AF9" s="173">
        <v>60</v>
      </c>
      <c r="AG9" s="36">
        <v>120</v>
      </c>
      <c r="AH9" s="36">
        <v>45</v>
      </c>
      <c r="AI9" s="36">
        <v>240</v>
      </c>
      <c r="AJ9" s="36">
        <v>600</v>
      </c>
      <c r="AK9" s="36">
        <v>160</v>
      </c>
      <c r="AL9" s="37"/>
      <c r="AM9" s="33"/>
    </row>
    <row r="10" spans="1:39" s="2" customFormat="1" ht="21.75" customHeight="1">
      <c r="A10" s="494"/>
      <c r="B10" s="516"/>
      <c r="C10" s="517"/>
      <c r="D10" s="494"/>
      <c r="E10" s="173">
        <v>2</v>
      </c>
      <c r="F10" s="261">
        <v>6</v>
      </c>
      <c r="G10" s="75">
        <v>2</v>
      </c>
      <c r="H10" s="173">
        <v>2</v>
      </c>
      <c r="I10" s="35">
        <v>1</v>
      </c>
      <c r="J10" s="155">
        <v>3</v>
      </c>
      <c r="K10" s="261">
        <v>2</v>
      </c>
      <c r="L10" s="155">
        <v>3</v>
      </c>
      <c r="M10" s="75">
        <v>2</v>
      </c>
      <c r="N10" s="173">
        <f>SUM(F10:M10)</f>
        <v>21</v>
      </c>
      <c r="O10" s="173">
        <v>3</v>
      </c>
      <c r="P10" s="86">
        <v>2</v>
      </c>
      <c r="Q10" s="172">
        <v>4</v>
      </c>
      <c r="R10" s="86">
        <v>2</v>
      </c>
      <c r="S10" s="75">
        <v>5</v>
      </c>
      <c r="T10" s="75">
        <v>4</v>
      </c>
      <c r="U10" s="173">
        <v>3</v>
      </c>
      <c r="V10" s="38">
        <f>SUM(P10:U10)</f>
        <v>20</v>
      </c>
      <c r="W10" s="172">
        <v>3</v>
      </c>
      <c r="X10" s="172">
        <v>2</v>
      </c>
      <c r="Y10" s="172">
        <v>2</v>
      </c>
      <c r="Z10" s="172">
        <v>6</v>
      </c>
      <c r="AA10" s="34"/>
      <c r="AB10" s="34"/>
      <c r="AC10" s="173"/>
      <c r="AD10" s="173">
        <v>2</v>
      </c>
      <c r="AE10" s="173">
        <v>2</v>
      </c>
      <c r="AF10" s="173">
        <v>4</v>
      </c>
      <c r="AG10" s="36">
        <v>3</v>
      </c>
      <c r="AH10" s="36">
        <v>3</v>
      </c>
      <c r="AI10" s="36">
        <v>6</v>
      </c>
      <c r="AJ10" s="36">
        <v>15</v>
      </c>
      <c r="AK10" s="36">
        <v>4</v>
      </c>
      <c r="AL10" s="39">
        <f>SUM(W10:AK10)</f>
        <v>52</v>
      </c>
      <c r="AM10" s="33">
        <f>SUM(W10:AK10)</f>
        <v>52</v>
      </c>
    </row>
    <row r="11" spans="1:39" s="2" customFormat="1" ht="22.5" customHeight="1">
      <c r="A11" s="62">
        <v>1</v>
      </c>
      <c r="B11" s="133" t="s">
        <v>103</v>
      </c>
      <c r="C11" s="134" t="s">
        <v>104</v>
      </c>
      <c r="D11" s="136" t="s">
        <v>140</v>
      </c>
      <c r="E11" s="64">
        <v>8</v>
      </c>
      <c r="F11" s="210">
        <v>6.9</v>
      </c>
      <c r="G11" s="20">
        <v>5.9</v>
      </c>
      <c r="H11" s="20">
        <v>8.1</v>
      </c>
      <c r="I11" s="31">
        <v>8.3</v>
      </c>
      <c r="J11" s="20">
        <v>7.2</v>
      </c>
      <c r="K11" s="20">
        <v>6</v>
      </c>
      <c r="L11" s="20">
        <v>7.2</v>
      </c>
      <c r="M11" s="20">
        <v>7</v>
      </c>
      <c r="N11" s="83">
        <f>SUMPRODUCT($F$10:$M$10,F11:M11)/$N$10</f>
        <v>6.995238095238095</v>
      </c>
      <c r="O11" s="30">
        <v>7</v>
      </c>
      <c r="P11" s="20">
        <v>5.2</v>
      </c>
      <c r="Q11" s="63">
        <v>5.9</v>
      </c>
      <c r="R11" s="20">
        <v>5.4</v>
      </c>
      <c r="S11" s="294">
        <v>5.6</v>
      </c>
      <c r="T11" s="32">
        <v>6.8</v>
      </c>
      <c r="U11" s="30">
        <v>5.8</v>
      </c>
      <c r="V11" s="79">
        <f>SUMPRODUCT($P$10:$U$10,P11:U11)/$V$10</f>
        <v>5.87</v>
      </c>
      <c r="W11" s="44">
        <v>5.2</v>
      </c>
      <c r="X11" s="30">
        <v>5.2</v>
      </c>
      <c r="Y11" s="30">
        <v>5.8</v>
      </c>
      <c r="Z11" s="30">
        <v>6.8</v>
      </c>
      <c r="AA11" s="30"/>
      <c r="AB11" s="30"/>
      <c r="AC11" s="44"/>
      <c r="AD11" s="30">
        <v>5.2</v>
      </c>
      <c r="AE11" s="30">
        <v>6.3</v>
      </c>
      <c r="AF11" s="44">
        <v>6.1</v>
      </c>
      <c r="AG11" s="44">
        <v>5.2</v>
      </c>
      <c r="AH11" s="44">
        <v>5.2</v>
      </c>
      <c r="AI11" s="30">
        <v>6</v>
      </c>
      <c r="AJ11" s="30">
        <v>5.1</v>
      </c>
      <c r="AK11" s="30">
        <v>6</v>
      </c>
      <c r="AL11" s="79">
        <f>SUMPRODUCT($W$10:$AK$10,W11:AK11)/$AL$10</f>
        <v>5.644230769230769</v>
      </c>
      <c r="AM11" s="44"/>
    </row>
    <row r="12" spans="1:39" s="2" customFormat="1" ht="22.5" customHeight="1">
      <c r="A12" s="62">
        <v>2</v>
      </c>
      <c r="B12" s="133" t="s">
        <v>105</v>
      </c>
      <c r="C12" s="134" t="s">
        <v>104</v>
      </c>
      <c r="D12" s="137" t="s">
        <v>141</v>
      </c>
      <c r="E12" s="64">
        <v>7</v>
      </c>
      <c r="F12" s="212">
        <v>7.3</v>
      </c>
      <c r="G12" s="20">
        <v>6.7</v>
      </c>
      <c r="H12" s="20">
        <v>9.1</v>
      </c>
      <c r="I12" s="31">
        <v>8.9</v>
      </c>
      <c r="J12" s="20">
        <v>7.2</v>
      </c>
      <c r="K12" s="20">
        <v>7.5</v>
      </c>
      <c r="L12" s="20">
        <v>8.7</v>
      </c>
      <c r="M12" s="20">
        <v>8</v>
      </c>
      <c r="N12" s="83">
        <f aca="true" t="shared" si="0" ref="N12:N34">SUMPRODUCT($F$10:$M$10,F12:M12)/$N$10</f>
        <v>7.761904761904762</v>
      </c>
      <c r="O12" s="30">
        <v>7</v>
      </c>
      <c r="P12" s="20">
        <v>6.2</v>
      </c>
      <c r="Q12" s="20">
        <v>5.7</v>
      </c>
      <c r="R12" s="20">
        <v>6.2</v>
      </c>
      <c r="S12" s="68">
        <v>6.8</v>
      </c>
      <c r="T12" s="32">
        <v>7</v>
      </c>
      <c r="U12" s="30">
        <v>7.2</v>
      </c>
      <c r="V12" s="79">
        <f>SUMPRODUCT($P$10:$U$10,P12:U12)/$V$10</f>
        <v>6.56</v>
      </c>
      <c r="W12" s="44">
        <v>6.6</v>
      </c>
      <c r="X12" s="30">
        <v>6.5</v>
      </c>
      <c r="Y12" s="30">
        <v>6.8</v>
      </c>
      <c r="Z12" s="30">
        <v>8.4</v>
      </c>
      <c r="AA12" s="30"/>
      <c r="AB12" s="30"/>
      <c r="AC12" s="44"/>
      <c r="AD12" s="30">
        <v>5.6</v>
      </c>
      <c r="AE12" s="30">
        <v>7.2</v>
      </c>
      <c r="AF12" s="44">
        <v>8.4</v>
      </c>
      <c r="AG12" s="44">
        <v>7.6</v>
      </c>
      <c r="AH12" s="44">
        <v>6.5</v>
      </c>
      <c r="AI12" s="30">
        <v>7</v>
      </c>
      <c r="AJ12" s="30">
        <v>7.8</v>
      </c>
      <c r="AK12" s="30">
        <v>7.8</v>
      </c>
      <c r="AL12" s="83">
        <f aca="true" t="shared" si="1" ref="AL12:AL34">SUMPRODUCT($W$10:$AK$10,W12:AK12)/$AL$10</f>
        <v>7.471153846153846</v>
      </c>
      <c r="AM12" s="44"/>
    </row>
    <row r="13" spans="1:39" s="286" customFormat="1" ht="22.5" customHeight="1">
      <c r="A13" s="282">
        <v>3</v>
      </c>
      <c r="B13" s="189" t="s">
        <v>106</v>
      </c>
      <c r="C13" s="287" t="s">
        <v>107</v>
      </c>
      <c r="D13" s="168" t="s">
        <v>142</v>
      </c>
      <c r="E13" s="283">
        <v>0</v>
      </c>
      <c r="F13" s="213">
        <v>0</v>
      </c>
      <c r="G13" s="166">
        <v>0</v>
      </c>
      <c r="H13" s="239" t="s">
        <v>69</v>
      </c>
      <c r="I13" s="166">
        <v>8</v>
      </c>
      <c r="J13" s="239" t="s">
        <v>69</v>
      </c>
      <c r="K13" s="239" t="s">
        <v>69</v>
      </c>
      <c r="L13" s="166">
        <v>6.8</v>
      </c>
      <c r="M13" s="239" t="s">
        <v>69</v>
      </c>
      <c r="N13" s="284">
        <f t="shared" si="0"/>
        <v>1.3523809523809522</v>
      </c>
      <c r="O13" s="166">
        <v>0</v>
      </c>
      <c r="P13" s="486" t="s">
        <v>268</v>
      </c>
      <c r="Q13" s="487"/>
      <c r="R13" s="488"/>
      <c r="S13" s="166">
        <v>0</v>
      </c>
      <c r="T13" s="285">
        <v>0</v>
      </c>
      <c r="U13" s="186">
        <v>0</v>
      </c>
      <c r="V13" s="284"/>
      <c r="W13" s="165">
        <v>0</v>
      </c>
      <c r="X13" s="166">
        <v>0</v>
      </c>
      <c r="Y13" s="166">
        <v>0</v>
      </c>
      <c r="Z13" s="166">
        <v>0</v>
      </c>
      <c r="AA13" s="166"/>
      <c r="AB13" s="166"/>
      <c r="AC13" s="165"/>
      <c r="AD13" s="166">
        <v>0</v>
      </c>
      <c r="AE13" s="166">
        <v>0</v>
      </c>
      <c r="AF13" s="165">
        <v>0</v>
      </c>
      <c r="AG13" s="165">
        <v>0</v>
      </c>
      <c r="AH13" s="165">
        <v>0</v>
      </c>
      <c r="AI13" s="166">
        <v>0</v>
      </c>
      <c r="AJ13" s="166">
        <v>0</v>
      </c>
      <c r="AK13" s="166">
        <v>0</v>
      </c>
      <c r="AL13" s="164">
        <f t="shared" si="1"/>
        <v>0</v>
      </c>
      <c r="AM13" s="165"/>
    </row>
    <row r="14" spans="1:39" s="2" customFormat="1" ht="22.5" customHeight="1">
      <c r="A14" s="203">
        <v>4</v>
      </c>
      <c r="B14" s="133" t="s">
        <v>108</v>
      </c>
      <c r="C14" s="134" t="s">
        <v>9</v>
      </c>
      <c r="D14" s="137" t="s">
        <v>82</v>
      </c>
      <c r="E14" s="64">
        <v>7.5</v>
      </c>
      <c r="F14" s="212">
        <v>6.7</v>
      </c>
      <c r="G14" s="44">
        <v>5.8</v>
      </c>
      <c r="H14" s="44">
        <v>7.1</v>
      </c>
      <c r="I14" s="31">
        <v>8.5</v>
      </c>
      <c r="J14" s="20">
        <v>5.9</v>
      </c>
      <c r="K14" s="76">
        <v>8.1</v>
      </c>
      <c r="L14" s="69">
        <v>7.9</v>
      </c>
      <c r="M14" s="20">
        <v>7.4</v>
      </c>
      <c r="N14" s="79">
        <f t="shared" si="0"/>
        <v>6.995238095238097</v>
      </c>
      <c r="O14" s="30">
        <v>7</v>
      </c>
      <c r="P14" s="20">
        <v>5.2</v>
      </c>
      <c r="Q14" s="63">
        <v>5.1</v>
      </c>
      <c r="R14" s="20">
        <v>5.2</v>
      </c>
      <c r="S14" s="294">
        <v>5.1</v>
      </c>
      <c r="T14" s="32">
        <v>5.1</v>
      </c>
      <c r="U14" s="30">
        <v>5.2</v>
      </c>
      <c r="V14" s="79">
        <f aca="true" t="shared" si="2" ref="V14:V21">SUMPRODUCT($P$10:$U$10,P14:U14)/$V$10</f>
        <v>5.135</v>
      </c>
      <c r="W14" s="44">
        <v>5.3</v>
      </c>
      <c r="X14" s="30">
        <v>5.8</v>
      </c>
      <c r="Y14" s="30">
        <v>5.8</v>
      </c>
      <c r="Z14" s="30">
        <v>6.9</v>
      </c>
      <c r="AA14" s="30"/>
      <c r="AB14" s="30"/>
      <c r="AC14" s="44"/>
      <c r="AD14" s="30">
        <v>5.8</v>
      </c>
      <c r="AE14" s="30">
        <v>5.8</v>
      </c>
      <c r="AF14" s="44">
        <v>7.6</v>
      </c>
      <c r="AG14" s="44">
        <v>6</v>
      </c>
      <c r="AH14" s="44">
        <v>5.9</v>
      </c>
      <c r="AI14" s="30">
        <v>5.9</v>
      </c>
      <c r="AJ14" s="30">
        <v>5.6</v>
      </c>
      <c r="AK14" s="30">
        <v>5.8</v>
      </c>
      <c r="AL14" s="79">
        <f t="shared" si="1"/>
        <v>6.0076923076923086</v>
      </c>
      <c r="AM14" s="44"/>
    </row>
    <row r="15" spans="1:39" s="2" customFormat="1" ht="22.5" customHeight="1">
      <c r="A15" s="203">
        <v>5</v>
      </c>
      <c r="B15" s="133" t="s">
        <v>109</v>
      </c>
      <c r="C15" s="134" t="s">
        <v>110</v>
      </c>
      <c r="D15" s="136" t="s">
        <v>143</v>
      </c>
      <c r="E15" s="64">
        <v>7.5</v>
      </c>
      <c r="F15" s="212">
        <v>7.2</v>
      </c>
      <c r="G15" s="20">
        <v>7.5</v>
      </c>
      <c r="H15" s="20">
        <v>7.3</v>
      </c>
      <c r="I15" s="31">
        <v>8.3</v>
      </c>
      <c r="J15" s="20">
        <v>6</v>
      </c>
      <c r="K15" s="76">
        <v>6.8</v>
      </c>
      <c r="L15" s="20">
        <v>6.8</v>
      </c>
      <c r="M15" s="20">
        <v>8</v>
      </c>
      <c r="N15" s="79">
        <f t="shared" si="0"/>
        <v>7.1</v>
      </c>
      <c r="O15" s="30">
        <v>7</v>
      </c>
      <c r="P15" s="20">
        <v>5.8</v>
      </c>
      <c r="Q15" s="315">
        <v>5.1</v>
      </c>
      <c r="R15" s="20">
        <v>5.7</v>
      </c>
      <c r="S15" s="294">
        <v>5.1</v>
      </c>
      <c r="T15" s="32">
        <v>5</v>
      </c>
      <c r="U15" s="30">
        <v>5</v>
      </c>
      <c r="V15" s="79">
        <f t="shared" si="2"/>
        <v>5.195</v>
      </c>
      <c r="W15" s="44">
        <v>5.1</v>
      </c>
      <c r="X15" s="30">
        <v>5</v>
      </c>
      <c r="Y15" s="30">
        <v>5.6</v>
      </c>
      <c r="Z15" s="30">
        <v>6.8</v>
      </c>
      <c r="AA15" s="30"/>
      <c r="AB15" s="30"/>
      <c r="AC15" s="44"/>
      <c r="AD15" s="30">
        <v>5.6</v>
      </c>
      <c r="AE15" s="30">
        <v>6.8</v>
      </c>
      <c r="AF15" s="44">
        <v>7.4</v>
      </c>
      <c r="AG15" s="44">
        <v>5.2</v>
      </c>
      <c r="AH15" s="44">
        <v>5.7</v>
      </c>
      <c r="AI15" s="30">
        <v>5</v>
      </c>
      <c r="AJ15" s="30">
        <v>5.3</v>
      </c>
      <c r="AK15" s="30">
        <v>5.1</v>
      </c>
      <c r="AL15" s="79">
        <f t="shared" si="1"/>
        <v>5.659615384615384</v>
      </c>
      <c r="AM15" s="44"/>
    </row>
    <row r="16" spans="1:39" s="2" customFormat="1" ht="22.5" customHeight="1">
      <c r="A16" s="203">
        <v>6</v>
      </c>
      <c r="B16" s="133" t="s">
        <v>111</v>
      </c>
      <c r="C16" s="135" t="s">
        <v>112</v>
      </c>
      <c r="D16" s="138" t="s">
        <v>144</v>
      </c>
      <c r="E16" s="64">
        <v>7.5</v>
      </c>
      <c r="F16" s="212">
        <v>7.8</v>
      </c>
      <c r="G16" s="20">
        <v>8.7</v>
      </c>
      <c r="H16" s="20">
        <v>9.6</v>
      </c>
      <c r="I16" s="31">
        <v>8.3</v>
      </c>
      <c r="J16" s="20">
        <v>7.4</v>
      </c>
      <c r="K16" s="179">
        <v>7.8</v>
      </c>
      <c r="L16" s="20">
        <v>7.8</v>
      </c>
      <c r="M16" s="20">
        <v>7.6</v>
      </c>
      <c r="N16" s="83">
        <f t="shared" si="0"/>
        <v>8.004761904761905</v>
      </c>
      <c r="O16" s="70">
        <v>7</v>
      </c>
      <c r="P16" s="20">
        <v>6.6</v>
      </c>
      <c r="Q16" s="20">
        <v>7.4</v>
      </c>
      <c r="R16" s="20">
        <v>7.8</v>
      </c>
      <c r="S16" s="68">
        <v>7.8</v>
      </c>
      <c r="T16" s="32">
        <v>7.6</v>
      </c>
      <c r="U16" s="20">
        <v>7.8</v>
      </c>
      <c r="V16" s="83">
        <f t="shared" si="2"/>
        <v>7.5600000000000005</v>
      </c>
      <c r="W16" s="44">
        <v>7.3</v>
      </c>
      <c r="X16" s="30">
        <v>7.2</v>
      </c>
      <c r="Y16" s="30">
        <v>7.7</v>
      </c>
      <c r="Z16" s="30">
        <v>8.8</v>
      </c>
      <c r="AA16" s="30"/>
      <c r="AB16" s="30"/>
      <c r="AC16" s="44"/>
      <c r="AD16" s="30">
        <v>7.8</v>
      </c>
      <c r="AE16" s="30">
        <v>7.9</v>
      </c>
      <c r="AF16" s="44">
        <v>9.1</v>
      </c>
      <c r="AG16" s="44">
        <v>7.8</v>
      </c>
      <c r="AH16" s="44">
        <v>7.2</v>
      </c>
      <c r="AI16" s="30">
        <v>7.3</v>
      </c>
      <c r="AJ16" s="30">
        <v>7.9</v>
      </c>
      <c r="AK16" s="30">
        <v>7.8</v>
      </c>
      <c r="AL16" s="83">
        <f t="shared" si="1"/>
        <v>7.9</v>
      </c>
      <c r="AM16" s="44"/>
    </row>
    <row r="17" spans="1:39" s="2" customFormat="1" ht="22.5" customHeight="1">
      <c r="A17" s="203">
        <v>7</v>
      </c>
      <c r="B17" s="133" t="s">
        <v>113</v>
      </c>
      <c r="C17" s="134" t="s">
        <v>4</v>
      </c>
      <c r="D17" s="139" t="s">
        <v>83</v>
      </c>
      <c r="E17" s="64">
        <v>7</v>
      </c>
      <c r="F17" s="212">
        <v>6.4</v>
      </c>
      <c r="G17" s="20">
        <v>5.3</v>
      </c>
      <c r="H17" s="20">
        <v>6.6</v>
      </c>
      <c r="I17" s="31">
        <v>7.9</v>
      </c>
      <c r="J17" s="20">
        <v>6.1</v>
      </c>
      <c r="K17" s="76">
        <v>5.4</v>
      </c>
      <c r="L17" s="20">
        <v>8.4</v>
      </c>
      <c r="M17" s="20">
        <v>7.3</v>
      </c>
      <c r="N17" s="79">
        <f t="shared" si="0"/>
        <v>6.619047619047619</v>
      </c>
      <c r="O17" s="58">
        <v>5.9</v>
      </c>
      <c r="P17" s="20">
        <v>5.8</v>
      </c>
      <c r="Q17" s="63">
        <v>5.8</v>
      </c>
      <c r="R17" s="20">
        <v>5.2</v>
      </c>
      <c r="S17" s="316">
        <v>5.1</v>
      </c>
      <c r="T17" s="317">
        <v>5</v>
      </c>
      <c r="U17" s="30">
        <v>5.6</v>
      </c>
      <c r="V17" s="79">
        <f t="shared" si="2"/>
        <v>5.374999999999999</v>
      </c>
      <c r="W17" s="44">
        <v>5.6</v>
      </c>
      <c r="X17" s="30">
        <v>5</v>
      </c>
      <c r="Y17" s="30">
        <v>5.1</v>
      </c>
      <c r="Z17" s="30">
        <v>6.8</v>
      </c>
      <c r="AA17" s="30"/>
      <c r="AB17" s="30"/>
      <c r="AC17" s="44"/>
      <c r="AD17" s="30">
        <v>5</v>
      </c>
      <c r="AE17" s="30">
        <v>5.6</v>
      </c>
      <c r="AF17" s="44">
        <v>6.8</v>
      </c>
      <c r="AG17" s="44">
        <v>5.2</v>
      </c>
      <c r="AH17" s="44">
        <v>5.6</v>
      </c>
      <c r="AI17" s="30">
        <v>5</v>
      </c>
      <c r="AJ17" s="30">
        <v>5.1</v>
      </c>
      <c r="AK17" s="30">
        <v>5</v>
      </c>
      <c r="AL17" s="79">
        <f t="shared" si="1"/>
        <v>5.482692307692308</v>
      </c>
      <c r="AM17" s="44"/>
    </row>
    <row r="18" spans="1:39" s="2" customFormat="1" ht="22.5" customHeight="1">
      <c r="A18" s="203">
        <v>8</v>
      </c>
      <c r="B18" s="133" t="s">
        <v>114</v>
      </c>
      <c r="C18" s="59" t="s">
        <v>115</v>
      </c>
      <c r="D18" s="137" t="s">
        <v>145</v>
      </c>
      <c r="E18" s="64">
        <v>7</v>
      </c>
      <c r="F18" s="212">
        <v>6.6</v>
      </c>
      <c r="G18" s="20">
        <v>6.8</v>
      </c>
      <c r="H18" s="20">
        <v>5.9</v>
      </c>
      <c r="I18" s="31">
        <v>8.3</v>
      </c>
      <c r="J18" s="20">
        <v>5.7</v>
      </c>
      <c r="K18" s="76">
        <v>7.7</v>
      </c>
      <c r="L18" s="20">
        <v>7.4</v>
      </c>
      <c r="M18" s="20">
        <v>8</v>
      </c>
      <c r="N18" s="79">
        <f t="shared" si="0"/>
        <v>6.857142857142857</v>
      </c>
      <c r="O18" s="30">
        <v>7</v>
      </c>
      <c r="P18" s="20">
        <v>5</v>
      </c>
      <c r="Q18" s="63">
        <v>5.2</v>
      </c>
      <c r="R18" s="20">
        <v>6.3</v>
      </c>
      <c r="S18" s="294">
        <v>5.3</v>
      </c>
      <c r="T18" s="32">
        <v>5.8</v>
      </c>
      <c r="U18" s="30">
        <v>5.8</v>
      </c>
      <c r="V18" s="79">
        <f t="shared" si="2"/>
        <v>5.525</v>
      </c>
      <c r="W18" s="44">
        <v>5.8</v>
      </c>
      <c r="X18" s="30">
        <v>5</v>
      </c>
      <c r="Y18" s="30">
        <v>5.8</v>
      </c>
      <c r="Z18" s="30">
        <v>6.1</v>
      </c>
      <c r="AA18" s="30"/>
      <c r="AB18" s="30"/>
      <c r="AC18" s="44"/>
      <c r="AD18" s="30">
        <v>5.9</v>
      </c>
      <c r="AE18" s="30">
        <v>5.8</v>
      </c>
      <c r="AF18" s="44">
        <v>6.4</v>
      </c>
      <c r="AG18" s="44">
        <v>5.8</v>
      </c>
      <c r="AH18" s="44">
        <v>5.7</v>
      </c>
      <c r="AI18" s="30">
        <v>5.6</v>
      </c>
      <c r="AJ18" s="30">
        <v>5.8</v>
      </c>
      <c r="AK18" s="30">
        <v>5.9</v>
      </c>
      <c r="AL18" s="79">
        <f t="shared" si="1"/>
        <v>5.832692307692308</v>
      </c>
      <c r="AM18" s="44"/>
    </row>
    <row r="19" spans="1:39" s="2" customFormat="1" ht="21.75" customHeight="1">
      <c r="A19" s="203">
        <v>9</v>
      </c>
      <c r="B19" s="133" t="s">
        <v>116</v>
      </c>
      <c r="C19" s="59" t="s">
        <v>117</v>
      </c>
      <c r="D19" s="139" t="s">
        <v>146</v>
      </c>
      <c r="E19" s="64">
        <v>7</v>
      </c>
      <c r="F19" s="212">
        <v>6.3</v>
      </c>
      <c r="G19" s="76">
        <v>5.7</v>
      </c>
      <c r="H19" s="20">
        <v>7.3</v>
      </c>
      <c r="I19" s="31">
        <v>8.9</v>
      </c>
      <c r="J19" s="20">
        <v>5.8</v>
      </c>
      <c r="K19" s="76">
        <v>6.7</v>
      </c>
      <c r="L19" s="20">
        <v>7.3</v>
      </c>
      <c r="M19" s="20">
        <v>6.9</v>
      </c>
      <c r="N19" s="79">
        <f t="shared" si="0"/>
        <v>6.628571428571429</v>
      </c>
      <c r="O19" s="30">
        <v>6</v>
      </c>
      <c r="P19" s="20">
        <v>5.6</v>
      </c>
      <c r="Q19" s="20">
        <v>5.9</v>
      </c>
      <c r="R19" s="20">
        <v>5.4</v>
      </c>
      <c r="S19" s="294">
        <v>6.1</v>
      </c>
      <c r="T19" s="32">
        <v>5.3</v>
      </c>
      <c r="U19" s="30">
        <v>6</v>
      </c>
      <c r="V19" s="79">
        <f t="shared" si="2"/>
        <v>5.765</v>
      </c>
      <c r="W19" s="44">
        <v>6.6</v>
      </c>
      <c r="X19" s="30">
        <v>5.8</v>
      </c>
      <c r="Y19" s="30">
        <v>5.9</v>
      </c>
      <c r="Z19" s="30">
        <v>7</v>
      </c>
      <c r="AA19" s="30"/>
      <c r="AB19" s="30"/>
      <c r="AC19" s="44"/>
      <c r="AD19" s="30">
        <v>5.6</v>
      </c>
      <c r="AE19" s="30">
        <v>6.2</v>
      </c>
      <c r="AF19" s="44">
        <v>7.3</v>
      </c>
      <c r="AG19" s="44">
        <v>6.8</v>
      </c>
      <c r="AH19" s="44">
        <v>5.4</v>
      </c>
      <c r="AI19" s="30">
        <v>6.7</v>
      </c>
      <c r="AJ19" s="30">
        <v>7.2</v>
      </c>
      <c r="AK19" s="30">
        <v>7</v>
      </c>
      <c r="AL19" s="79">
        <f t="shared" si="1"/>
        <v>6.746153846153846</v>
      </c>
      <c r="AM19" s="44"/>
    </row>
    <row r="20" spans="1:39" s="2" customFormat="1" ht="22.5" customHeight="1">
      <c r="A20" s="203">
        <v>10</v>
      </c>
      <c r="B20" s="133" t="s">
        <v>118</v>
      </c>
      <c r="C20" s="59" t="s">
        <v>119</v>
      </c>
      <c r="D20" s="137" t="s">
        <v>147</v>
      </c>
      <c r="E20" s="64">
        <v>8</v>
      </c>
      <c r="F20" s="212">
        <v>7.3</v>
      </c>
      <c r="G20" s="263">
        <v>6.8</v>
      </c>
      <c r="H20" s="67">
        <v>7.2</v>
      </c>
      <c r="I20" s="31">
        <v>8.9</v>
      </c>
      <c r="J20" s="312">
        <v>7.5</v>
      </c>
      <c r="K20" s="76">
        <v>6.6</v>
      </c>
      <c r="L20" s="69">
        <v>6.2</v>
      </c>
      <c r="M20" s="20">
        <v>7</v>
      </c>
      <c r="N20" s="79">
        <f t="shared" si="0"/>
        <v>7.095238095238095</v>
      </c>
      <c r="O20" s="30">
        <v>7</v>
      </c>
      <c r="P20" s="20">
        <v>5.4</v>
      </c>
      <c r="Q20" s="20">
        <v>5.7</v>
      </c>
      <c r="R20" s="20">
        <v>5.8</v>
      </c>
      <c r="S20" s="294">
        <v>5.2</v>
      </c>
      <c r="T20" s="32">
        <v>6.4</v>
      </c>
      <c r="U20" s="30">
        <v>5.4</v>
      </c>
      <c r="V20" s="79">
        <f t="shared" si="2"/>
        <v>5.65</v>
      </c>
      <c r="W20" s="44">
        <v>5.8</v>
      </c>
      <c r="X20" s="30">
        <v>5.2</v>
      </c>
      <c r="Y20" s="30">
        <v>5.1</v>
      </c>
      <c r="Z20" s="30">
        <v>7.5</v>
      </c>
      <c r="AA20" s="30"/>
      <c r="AB20" s="30"/>
      <c r="AC20" s="44"/>
      <c r="AD20" s="30">
        <v>5.4</v>
      </c>
      <c r="AE20" s="30">
        <v>5.2</v>
      </c>
      <c r="AF20" s="44">
        <v>6.5</v>
      </c>
      <c r="AG20" s="44">
        <v>6.9</v>
      </c>
      <c r="AH20" s="30">
        <v>6</v>
      </c>
      <c r="AI20" s="30">
        <v>5.9</v>
      </c>
      <c r="AJ20" s="30">
        <v>6.1</v>
      </c>
      <c r="AK20" s="30">
        <v>6.6</v>
      </c>
      <c r="AL20" s="79">
        <f t="shared" si="1"/>
        <v>6.196153846153845</v>
      </c>
      <c r="AM20" s="44"/>
    </row>
    <row r="21" spans="1:39" s="2" customFormat="1" ht="22.5" customHeight="1">
      <c r="A21" s="203">
        <v>11</v>
      </c>
      <c r="B21" s="133" t="s">
        <v>120</v>
      </c>
      <c r="C21" s="134" t="s">
        <v>10</v>
      </c>
      <c r="D21" s="139" t="s">
        <v>148</v>
      </c>
      <c r="E21" s="64">
        <v>8</v>
      </c>
      <c r="F21" s="212">
        <v>7.7</v>
      </c>
      <c r="G21" s="20">
        <v>5.8</v>
      </c>
      <c r="H21" s="20">
        <v>6.8</v>
      </c>
      <c r="I21" s="31">
        <v>7.8</v>
      </c>
      <c r="J21" s="76">
        <v>9</v>
      </c>
      <c r="K21" s="76">
        <v>7</v>
      </c>
      <c r="L21" s="20">
        <v>7</v>
      </c>
      <c r="M21" s="20">
        <v>5.8</v>
      </c>
      <c r="N21" s="79">
        <f t="shared" si="0"/>
        <v>7.276190476190475</v>
      </c>
      <c r="O21" s="30">
        <v>7</v>
      </c>
      <c r="P21" s="20">
        <v>5</v>
      </c>
      <c r="Q21" s="63">
        <v>6.2</v>
      </c>
      <c r="R21" s="20">
        <v>6</v>
      </c>
      <c r="S21" s="294">
        <v>5.3</v>
      </c>
      <c r="T21" s="295">
        <v>5.3</v>
      </c>
      <c r="U21" s="30">
        <v>5.4</v>
      </c>
      <c r="V21" s="79">
        <f t="shared" si="2"/>
        <v>5.535</v>
      </c>
      <c r="W21" s="44">
        <v>5.4</v>
      </c>
      <c r="X21" s="30">
        <v>5.7</v>
      </c>
      <c r="Y21" s="30">
        <v>5.2</v>
      </c>
      <c r="Z21" s="30">
        <v>6.8</v>
      </c>
      <c r="AA21" s="30"/>
      <c r="AB21" s="30"/>
      <c r="AC21" s="44"/>
      <c r="AD21" s="30">
        <v>5.2</v>
      </c>
      <c r="AE21" s="30">
        <v>5.8</v>
      </c>
      <c r="AF21" s="44">
        <v>7.2</v>
      </c>
      <c r="AG21" s="44">
        <v>6.5</v>
      </c>
      <c r="AH21" s="44">
        <v>5.5</v>
      </c>
      <c r="AI21" s="30">
        <v>6.3</v>
      </c>
      <c r="AJ21" s="30">
        <v>6.3</v>
      </c>
      <c r="AK21" s="30">
        <v>6.7</v>
      </c>
      <c r="AL21" s="79">
        <f t="shared" si="1"/>
        <v>6.244230769230769</v>
      </c>
      <c r="AM21" s="44"/>
    </row>
    <row r="22" spans="1:39" s="187" customFormat="1" ht="22.5" customHeight="1">
      <c r="A22" s="182">
        <v>12</v>
      </c>
      <c r="B22" s="158" t="s">
        <v>121</v>
      </c>
      <c r="C22" s="159" t="s">
        <v>0</v>
      </c>
      <c r="D22" s="160" t="s">
        <v>149</v>
      </c>
      <c r="E22" s="185">
        <v>8</v>
      </c>
      <c r="F22" s="213">
        <v>6.6</v>
      </c>
      <c r="G22" s="165">
        <v>6.3</v>
      </c>
      <c r="H22" s="223">
        <v>7.8</v>
      </c>
      <c r="I22" s="206">
        <v>8.9</v>
      </c>
      <c r="J22" s="231">
        <v>4.5</v>
      </c>
      <c r="K22" s="163">
        <v>3.9</v>
      </c>
      <c r="L22" s="224">
        <v>8.2</v>
      </c>
      <c r="M22" s="162">
        <v>6.2</v>
      </c>
      <c r="N22" s="164">
        <f t="shared" si="0"/>
        <v>6.428571428571429</v>
      </c>
      <c r="O22" s="499" t="s">
        <v>282</v>
      </c>
      <c r="P22" s="500"/>
      <c r="Q22" s="501"/>
      <c r="R22" s="162"/>
      <c r="S22" s="207">
        <v>0</v>
      </c>
      <c r="T22" s="209">
        <v>0</v>
      </c>
      <c r="U22" s="166">
        <v>0</v>
      </c>
      <c r="V22" s="164"/>
      <c r="W22" s="165">
        <v>0</v>
      </c>
      <c r="X22" s="166">
        <v>0</v>
      </c>
      <c r="Y22" s="166">
        <v>0</v>
      </c>
      <c r="Z22" s="166">
        <v>0</v>
      </c>
      <c r="AA22" s="166"/>
      <c r="AB22" s="166"/>
      <c r="AC22" s="165"/>
      <c r="AD22" s="166">
        <v>0</v>
      </c>
      <c r="AE22" s="166">
        <v>0</v>
      </c>
      <c r="AF22" s="165">
        <v>0</v>
      </c>
      <c r="AG22" s="165">
        <v>0</v>
      </c>
      <c r="AH22" s="165">
        <v>0</v>
      </c>
      <c r="AI22" s="166">
        <v>0</v>
      </c>
      <c r="AJ22" s="166">
        <v>0</v>
      </c>
      <c r="AK22" s="166">
        <v>0</v>
      </c>
      <c r="AL22" s="164">
        <f t="shared" si="1"/>
        <v>0</v>
      </c>
      <c r="AM22" s="165"/>
    </row>
    <row r="23" spans="1:39" s="2" customFormat="1" ht="22.5" customHeight="1">
      <c r="A23" s="203">
        <v>13</v>
      </c>
      <c r="B23" s="133" t="s">
        <v>254</v>
      </c>
      <c r="C23" s="134" t="s">
        <v>255</v>
      </c>
      <c r="D23" s="137">
        <v>37172</v>
      </c>
      <c r="E23" s="64">
        <v>8</v>
      </c>
      <c r="F23" s="212">
        <v>7.3</v>
      </c>
      <c r="G23" s="44">
        <v>5.7</v>
      </c>
      <c r="H23" s="67">
        <v>6.3</v>
      </c>
      <c r="I23" s="31">
        <v>8.3</v>
      </c>
      <c r="J23" s="312">
        <v>7.6</v>
      </c>
      <c r="K23" s="76">
        <v>5.7</v>
      </c>
      <c r="L23" s="69">
        <v>6.2</v>
      </c>
      <c r="M23" s="20">
        <v>7</v>
      </c>
      <c r="N23" s="79">
        <f t="shared" si="0"/>
        <v>6.8047619047619055</v>
      </c>
      <c r="O23" s="30">
        <v>7</v>
      </c>
      <c r="P23" s="20">
        <v>5.2</v>
      </c>
      <c r="Q23" s="63">
        <v>5.4</v>
      </c>
      <c r="R23" s="20">
        <v>6</v>
      </c>
      <c r="S23" s="294">
        <v>5.6</v>
      </c>
      <c r="T23" s="32">
        <v>6.2</v>
      </c>
      <c r="U23" s="30">
        <v>6.2</v>
      </c>
      <c r="V23" s="79">
        <f>SUMPRODUCT($P$10:$U$10,P23:U23)/$V$10</f>
        <v>5.7700000000000005</v>
      </c>
      <c r="W23" s="44">
        <v>5.6</v>
      </c>
      <c r="X23" s="30">
        <v>5</v>
      </c>
      <c r="Y23" s="30">
        <v>5.7</v>
      </c>
      <c r="Z23" s="30">
        <v>7.1</v>
      </c>
      <c r="AA23" s="30"/>
      <c r="AB23" s="30"/>
      <c r="AC23" s="44"/>
      <c r="AD23" s="30">
        <v>6.4</v>
      </c>
      <c r="AE23" s="30">
        <v>6.4</v>
      </c>
      <c r="AF23" s="44">
        <v>7.4</v>
      </c>
      <c r="AG23" s="44">
        <v>5.3</v>
      </c>
      <c r="AH23" s="44">
        <v>5.6</v>
      </c>
      <c r="AI23" s="30">
        <v>5.3</v>
      </c>
      <c r="AJ23" s="30">
        <v>5.1</v>
      </c>
      <c r="AK23" s="30">
        <v>5.7</v>
      </c>
      <c r="AL23" s="79">
        <f t="shared" si="1"/>
        <v>5.765384615384615</v>
      </c>
      <c r="AM23" s="44"/>
    </row>
    <row r="24" spans="1:39" s="2" customFormat="1" ht="22.5" customHeight="1">
      <c r="A24" s="203">
        <v>14</v>
      </c>
      <c r="B24" s="133" t="s">
        <v>120</v>
      </c>
      <c r="C24" s="59" t="s">
        <v>122</v>
      </c>
      <c r="D24" s="139" t="s">
        <v>150</v>
      </c>
      <c r="E24" s="64">
        <v>7</v>
      </c>
      <c r="F24" s="212">
        <v>6.8</v>
      </c>
      <c r="G24" s="20">
        <v>5.9</v>
      </c>
      <c r="H24" s="20">
        <v>6.7</v>
      </c>
      <c r="I24" s="31">
        <v>8.3</v>
      </c>
      <c r="J24" s="20">
        <v>6.1</v>
      </c>
      <c r="K24" s="76">
        <v>7</v>
      </c>
      <c r="L24" s="20">
        <v>6</v>
      </c>
      <c r="M24" s="20">
        <v>6.7</v>
      </c>
      <c r="N24" s="79">
        <f t="shared" si="0"/>
        <v>6.571428571428571</v>
      </c>
      <c r="O24" s="30">
        <v>7</v>
      </c>
      <c r="P24" s="20">
        <v>6</v>
      </c>
      <c r="Q24" s="315">
        <v>7.1</v>
      </c>
      <c r="R24" s="20">
        <v>5.8</v>
      </c>
      <c r="S24" s="68">
        <v>5.1</v>
      </c>
      <c r="T24" s="32">
        <v>5.5</v>
      </c>
      <c r="U24" s="30">
        <v>6.2</v>
      </c>
      <c r="V24" s="79">
        <f>SUMPRODUCT($P$10:$U$10,P24:U24)/$V$10</f>
        <v>5.904999999999999</v>
      </c>
      <c r="W24" s="44">
        <v>5.9</v>
      </c>
      <c r="X24" s="30">
        <v>5.8</v>
      </c>
      <c r="Y24" s="30">
        <v>5.1</v>
      </c>
      <c r="Z24" s="30">
        <v>6.1</v>
      </c>
      <c r="AA24" s="30"/>
      <c r="AB24" s="30"/>
      <c r="AC24" s="44"/>
      <c r="AD24" s="30">
        <v>5.2</v>
      </c>
      <c r="AE24" s="30">
        <v>6.1</v>
      </c>
      <c r="AF24" s="44">
        <v>7.1</v>
      </c>
      <c r="AG24" s="44">
        <v>6.6</v>
      </c>
      <c r="AH24" s="44">
        <v>5.7</v>
      </c>
      <c r="AI24" s="30">
        <v>6.4</v>
      </c>
      <c r="AJ24" s="30">
        <v>6.7</v>
      </c>
      <c r="AK24" s="30">
        <v>7.1</v>
      </c>
      <c r="AL24" s="79">
        <f t="shared" si="1"/>
        <v>6.371153846153845</v>
      </c>
      <c r="AM24" s="44"/>
    </row>
    <row r="25" spans="1:39" s="2" customFormat="1" ht="22.5" customHeight="1">
      <c r="A25" s="203">
        <v>15</v>
      </c>
      <c r="B25" s="133" t="s">
        <v>123</v>
      </c>
      <c r="C25" s="134" t="s">
        <v>124</v>
      </c>
      <c r="D25" s="139" t="s">
        <v>151</v>
      </c>
      <c r="E25" s="64">
        <v>7.5</v>
      </c>
      <c r="F25" s="212">
        <v>7.2</v>
      </c>
      <c r="G25" s="20">
        <v>6.2</v>
      </c>
      <c r="H25" s="20">
        <v>8.5</v>
      </c>
      <c r="I25" s="31">
        <v>8.9</v>
      </c>
      <c r="J25" s="20">
        <v>7</v>
      </c>
      <c r="K25" s="76">
        <v>7.2</v>
      </c>
      <c r="L25" s="20">
        <v>8.9</v>
      </c>
      <c r="M25" s="20">
        <v>8.4</v>
      </c>
      <c r="N25" s="84">
        <f t="shared" si="0"/>
        <v>7.638095238095239</v>
      </c>
      <c r="O25" s="30">
        <v>7</v>
      </c>
      <c r="P25" s="20">
        <v>5.2</v>
      </c>
      <c r="Q25" s="20">
        <v>6.2</v>
      </c>
      <c r="R25" s="20">
        <v>6.4</v>
      </c>
      <c r="S25" s="68">
        <v>6.1</v>
      </c>
      <c r="T25" s="32">
        <v>5.5</v>
      </c>
      <c r="U25" s="30">
        <v>6.2</v>
      </c>
      <c r="V25" s="79">
        <f>SUMPRODUCT($P$10:$U$10,P25:U25)/$V$10</f>
        <v>5.955</v>
      </c>
      <c r="W25" s="44">
        <v>6.5</v>
      </c>
      <c r="X25" s="30">
        <v>6</v>
      </c>
      <c r="Y25" s="30">
        <v>5.7</v>
      </c>
      <c r="Z25" s="30">
        <v>8</v>
      </c>
      <c r="AA25" s="30"/>
      <c r="AB25" s="30"/>
      <c r="AC25" s="44"/>
      <c r="AD25" s="30">
        <v>6.4</v>
      </c>
      <c r="AE25" s="30">
        <v>7.2</v>
      </c>
      <c r="AF25" s="44">
        <v>8.9</v>
      </c>
      <c r="AG25" s="44">
        <v>7.4</v>
      </c>
      <c r="AH25" s="44">
        <v>6.5</v>
      </c>
      <c r="AI25" s="30">
        <v>7.6</v>
      </c>
      <c r="AJ25" s="30">
        <v>7.9</v>
      </c>
      <c r="AK25" s="30">
        <v>7.8</v>
      </c>
      <c r="AL25" s="83">
        <f t="shared" si="1"/>
        <v>7.513461538461538</v>
      </c>
      <c r="AM25" s="44"/>
    </row>
    <row r="26" spans="1:39" s="187" customFormat="1" ht="22.5" customHeight="1">
      <c r="A26" s="182">
        <v>16</v>
      </c>
      <c r="B26" s="158" t="s">
        <v>125</v>
      </c>
      <c r="C26" s="183" t="s">
        <v>126</v>
      </c>
      <c r="D26" s="160" t="s">
        <v>152</v>
      </c>
      <c r="E26" s="185">
        <v>0</v>
      </c>
      <c r="F26" s="213">
        <v>0</v>
      </c>
      <c r="G26" s="163">
        <v>0</v>
      </c>
      <c r="H26" s="163" t="s">
        <v>69</v>
      </c>
      <c r="I26" s="206">
        <v>8.3</v>
      </c>
      <c r="J26" s="162">
        <v>5.7</v>
      </c>
      <c r="K26" s="163" t="s">
        <v>69</v>
      </c>
      <c r="L26" s="162">
        <v>7.4</v>
      </c>
      <c r="M26" s="163" t="s">
        <v>69</v>
      </c>
      <c r="N26" s="164">
        <f t="shared" si="0"/>
        <v>2.266666666666667</v>
      </c>
      <c r="O26" s="205">
        <v>0</v>
      </c>
      <c r="P26" s="502" t="s">
        <v>268</v>
      </c>
      <c r="Q26" s="503"/>
      <c r="R26" s="504"/>
      <c r="S26" s="207">
        <v>0</v>
      </c>
      <c r="T26" s="209">
        <v>0</v>
      </c>
      <c r="U26" s="186">
        <v>0</v>
      </c>
      <c r="V26" s="164"/>
      <c r="W26" s="165">
        <v>0</v>
      </c>
      <c r="X26" s="166">
        <v>0</v>
      </c>
      <c r="Y26" s="166">
        <v>0</v>
      </c>
      <c r="Z26" s="166">
        <v>0</v>
      </c>
      <c r="AA26" s="166"/>
      <c r="AB26" s="166"/>
      <c r="AC26" s="165"/>
      <c r="AD26" s="166">
        <v>0</v>
      </c>
      <c r="AE26" s="166">
        <v>0</v>
      </c>
      <c r="AF26" s="165">
        <v>0</v>
      </c>
      <c r="AG26" s="165">
        <v>0</v>
      </c>
      <c r="AH26" s="165">
        <v>0</v>
      </c>
      <c r="AI26" s="166">
        <v>0</v>
      </c>
      <c r="AJ26" s="166">
        <v>0</v>
      </c>
      <c r="AK26" s="166">
        <v>0</v>
      </c>
      <c r="AL26" s="164">
        <f t="shared" si="1"/>
        <v>0</v>
      </c>
      <c r="AM26" s="165"/>
    </row>
    <row r="27" spans="1:39" s="187" customFormat="1" ht="22.5" customHeight="1">
      <c r="A27" s="182">
        <v>17</v>
      </c>
      <c r="B27" s="158" t="s">
        <v>127</v>
      </c>
      <c r="C27" s="183" t="s">
        <v>81</v>
      </c>
      <c r="D27" s="184" t="s">
        <v>153</v>
      </c>
      <c r="E27" s="185">
        <v>7.5</v>
      </c>
      <c r="F27" s="213">
        <v>0</v>
      </c>
      <c r="G27" s="163">
        <v>0</v>
      </c>
      <c r="H27" s="163" t="s">
        <v>46</v>
      </c>
      <c r="I27" s="207">
        <v>8</v>
      </c>
      <c r="J27" s="163">
        <v>5.5</v>
      </c>
      <c r="K27" s="163" t="s">
        <v>69</v>
      </c>
      <c r="L27" s="162">
        <v>7.5</v>
      </c>
      <c r="M27" s="163">
        <v>0</v>
      </c>
      <c r="N27" s="164">
        <f t="shared" si="0"/>
        <v>2.238095238095238</v>
      </c>
      <c r="O27" s="499">
        <v>0</v>
      </c>
      <c r="P27" s="500"/>
      <c r="Q27" s="501"/>
      <c r="R27" s="162"/>
      <c r="S27" s="207">
        <v>0</v>
      </c>
      <c r="T27" s="209">
        <v>0</v>
      </c>
      <c r="U27" s="166">
        <v>0</v>
      </c>
      <c r="V27" s="164"/>
      <c r="W27" s="165">
        <v>0</v>
      </c>
      <c r="X27" s="166">
        <v>0</v>
      </c>
      <c r="Y27" s="166">
        <v>0</v>
      </c>
      <c r="Z27" s="166">
        <v>0</v>
      </c>
      <c r="AA27" s="166"/>
      <c r="AB27" s="166"/>
      <c r="AC27" s="165"/>
      <c r="AD27" s="166">
        <v>0</v>
      </c>
      <c r="AE27" s="166">
        <v>0</v>
      </c>
      <c r="AF27" s="165">
        <v>0</v>
      </c>
      <c r="AG27" s="165">
        <v>0</v>
      </c>
      <c r="AH27" s="165">
        <v>0</v>
      </c>
      <c r="AI27" s="166">
        <v>0</v>
      </c>
      <c r="AJ27" s="166">
        <v>0</v>
      </c>
      <c r="AK27" s="166">
        <v>0</v>
      </c>
      <c r="AL27" s="164">
        <f t="shared" si="1"/>
        <v>0</v>
      </c>
      <c r="AM27" s="165"/>
    </row>
    <row r="28" spans="1:39" s="1" customFormat="1" ht="22.5" customHeight="1">
      <c r="A28" s="182">
        <v>18</v>
      </c>
      <c r="B28" s="158" t="s">
        <v>128</v>
      </c>
      <c r="C28" s="299" t="s">
        <v>129</v>
      </c>
      <c r="D28" s="160" t="s">
        <v>154</v>
      </c>
      <c r="E28" s="185">
        <v>7.5</v>
      </c>
      <c r="F28" s="213">
        <v>6.5</v>
      </c>
      <c r="G28" s="231">
        <v>5.3</v>
      </c>
      <c r="H28" s="162">
        <v>6.6</v>
      </c>
      <c r="I28" s="207">
        <v>7.4</v>
      </c>
      <c r="J28" s="162">
        <v>5.3</v>
      </c>
      <c r="K28" s="231">
        <v>6</v>
      </c>
      <c r="L28" s="162">
        <v>7.2</v>
      </c>
      <c r="M28" s="162">
        <v>6.2</v>
      </c>
      <c r="N28" s="164">
        <f t="shared" si="0"/>
        <v>6.29047619047619</v>
      </c>
      <c r="O28" s="166">
        <v>6</v>
      </c>
      <c r="P28" s="162">
        <v>5</v>
      </c>
      <c r="Q28" s="231">
        <v>2</v>
      </c>
      <c r="R28" s="162">
        <v>5.2</v>
      </c>
      <c r="S28" s="300">
        <v>3</v>
      </c>
      <c r="T28" s="301">
        <v>2</v>
      </c>
      <c r="U28" s="166">
        <v>5.2</v>
      </c>
      <c r="V28" s="164">
        <f>SUMPRODUCT($P$10:$U$10,P28:U28)/$V$10</f>
        <v>3.35</v>
      </c>
      <c r="W28" s="165">
        <v>0</v>
      </c>
      <c r="X28" s="166">
        <v>0</v>
      </c>
      <c r="Y28" s="166">
        <v>0</v>
      </c>
      <c r="Z28" s="166">
        <v>2.1</v>
      </c>
      <c r="AA28" s="166"/>
      <c r="AB28" s="166"/>
      <c r="AC28" s="165"/>
      <c r="AD28" s="166">
        <v>0</v>
      </c>
      <c r="AE28" s="166">
        <v>0</v>
      </c>
      <c r="AF28" s="165">
        <v>0</v>
      </c>
      <c r="AG28" s="165">
        <v>0</v>
      </c>
      <c r="AH28" s="165">
        <v>0</v>
      </c>
      <c r="AI28" s="166">
        <v>0</v>
      </c>
      <c r="AJ28" s="166">
        <v>0</v>
      </c>
      <c r="AK28" s="166">
        <v>5.2</v>
      </c>
      <c r="AL28" s="164">
        <f t="shared" si="1"/>
        <v>0.6423076923076925</v>
      </c>
      <c r="AM28" s="165"/>
    </row>
    <row r="29" spans="1:39" s="1" customFormat="1" ht="22.5" customHeight="1">
      <c r="A29" s="203">
        <v>19</v>
      </c>
      <c r="B29" s="143" t="s">
        <v>130</v>
      </c>
      <c r="C29" s="59" t="s">
        <v>7</v>
      </c>
      <c r="D29" s="147" t="s">
        <v>155</v>
      </c>
      <c r="E29" s="64">
        <v>8.5</v>
      </c>
      <c r="F29" s="214">
        <v>6.8</v>
      </c>
      <c r="G29" s="229">
        <v>6.6</v>
      </c>
      <c r="H29" s="108">
        <v>9</v>
      </c>
      <c r="I29" s="153">
        <v>8.3</v>
      </c>
      <c r="J29" s="108">
        <v>6.5</v>
      </c>
      <c r="K29" s="229">
        <v>7.5</v>
      </c>
      <c r="L29" s="108">
        <v>7.3</v>
      </c>
      <c r="M29" s="108">
        <v>7.6</v>
      </c>
      <c r="N29" s="79">
        <f t="shared" si="0"/>
        <v>7.2333333333333325</v>
      </c>
      <c r="O29" s="112">
        <v>7</v>
      </c>
      <c r="P29" s="108">
        <v>6.8</v>
      </c>
      <c r="Q29" s="108">
        <v>6.1</v>
      </c>
      <c r="R29" s="108">
        <v>6</v>
      </c>
      <c r="S29" s="153">
        <v>6.6</v>
      </c>
      <c r="T29" s="154">
        <v>6.8</v>
      </c>
      <c r="U29" s="112">
        <v>5.4</v>
      </c>
      <c r="V29" s="79">
        <f>SUMPRODUCT($P$10:$U$10,P29:U29)/$V$10</f>
        <v>6.32</v>
      </c>
      <c r="W29" s="116">
        <v>6.8</v>
      </c>
      <c r="X29" s="112">
        <v>6.2</v>
      </c>
      <c r="Y29" s="112">
        <v>6.2</v>
      </c>
      <c r="Z29" s="112">
        <v>7.7</v>
      </c>
      <c r="AA29" s="112"/>
      <c r="AB29" s="112"/>
      <c r="AC29" s="116"/>
      <c r="AD29" s="112">
        <v>5.6</v>
      </c>
      <c r="AE29" s="112">
        <v>5.9</v>
      </c>
      <c r="AF29" s="116">
        <v>8.7</v>
      </c>
      <c r="AG29" s="116">
        <v>7.2</v>
      </c>
      <c r="AH29" s="116">
        <v>6.2</v>
      </c>
      <c r="AI29" s="112">
        <v>6.1</v>
      </c>
      <c r="AJ29" s="112">
        <v>6.3</v>
      </c>
      <c r="AK29" s="112">
        <v>7</v>
      </c>
      <c r="AL29" s="79">
        <f t="shared" si="1"/>
        <v>6.701923076923077</v>
      </c>
      <c r="AM29" s="116"/>
    </row>
    <row r="30" spans="1:39" s="187" customFormat="1" ht="22.5" customHeight="1">
      <c r="A30" s="182">
        <v>20</v>
      </c>
      <c r="B30" s="158" t="s">
        <v>131</v>
      </c>
      <c r="C30" s="159" t="s">
        <v>132</v>
      </c>
      <c r="D30" s="160" t="s">
        <v>156</v>
      </c>
      <c r="E30" s="185">
        <v>0</v>
      </c>
      <c r="F30" s="213">
        <v>0</v>
      </c>
      <c r="G30" s="163">
        <v>0</v>
      </c>
      <c r="H30" s="162" t="s">
        <v>69</v>
      </c>
      <c r="I30" s="206">
        <v>8.6</v>
      </c>
      <c r="J30" s="208">
        <v>5.7</v>
      </c>
      <c r="K30" s="163" t="s">
        <v>69</v>
      </c>
      <c r="L30" s="162">
        <v>6.4</v>
      </c>
      <c r="M30" s="163" t="s">
        <v>69</v>
      </c>
      <c r="N30" s="164">
        <f t="shared" si="0"/>
        <v>2.1380952380952385</v>
      </c>
      <c r="O30" s="167">
        <v>0</v>
      </c>
      <c r="P30" s="502" t="s">
        <v>268</v>
      </c>
      <c r="Q30" s="503"/>
      <c r="R30" s="504"/>
      <c r="S30" s="207">
        <v>0</v>
      </c>
      <c r="T30" s="209">
        <v>0</v>
      </c>
      <c r="U30" s="166">
        <v>0</v>
      </c>
      <c r="V30" s="164"/>
      <c r="W30" s="165">
        <v>0</v>
      </c>
      <c r="X30" s="166">
        <v>0</v>
      </c>
      <c r="Y30" s="166">
        <v>0</v>
      </c>
      <c r="Z30" s="166">
        <v>0</v>
      </c>
      <c r="AA30" s="166"/>
      <c r="AB30" s="166"/>
      <c r="AC30" s="165"/>
      <c r="AD30" s="166">
        <v>0</v>
      </c>
      <c r="AE30" s="166">
        <v>0</v>
      </c>
      <c r="AF30" s="165">
        <v>0</v>
      </c>
      <c r="AG30" s="165">
        <v>0</v>
      </c>
      <c r="AH30" s="165">
        <v>0</v>
      </c>
      <c r="AI30" s="166">
        <v>0</v>
      </c>
      <c r="AJ30" s="166">
        <v>0</v>
      </c>
      <c r="AK30" s="166">
        <v>0</v>
      </c>
      <c r="AL30" s="164">
        <f t="shared" si="1"/>
        <v>0</v>
      </c>
      <c r="AM30" s="165"/>
    </row>
    <row r="31" spans="1:39" s="2" customFormat="1" ht="22.5" customHeight="1">
      <c r="A31" s="203">
        <v>21</v>
      </c>
      <c r="B31" s="133" t="s">
        <v>133</v>
      </c>
      <c r="C31" s="59" t="s">
        <v>134</v>
      </c>
      <c r="D31" s="139" t="s">
        <v>157</v>
      </c>
      <c r="E31" s="64">
        <v>7</v>
      </c>
      <c r="F31" s="212">
        <v>5.8</v>
      </c>
      <c r="G31" s="20">
        <v>6</v>
      </c>
      <c r="H31" s="20">
        <v>8.1</v>
      </c>
      <c r="I31" s="31">
        <v>7.9</v>
      </c>
      <c r="J31" s="76">
        <v>8.1</v>
      </c>
      <c r="K31" s="76">
        <v>7.2</v>
      </c>
      <c r="L31" s="20">
        <v>7.7</v>
      </c>
      <c r="M31" s="20">
        <v>6.8</v>
      </c>
      <c r="N31" s="79">
        <f t="shared" si="0"/>
        <v>6.966666666666667</v>
      </c>
      <c r="O31" s="30">
        <v>7</v>
      </c>
      <c r="P31" s="20">
        <v>5</v>
      </c>
      <c r="Q31" s="20">
        <v>5.7</v>
      </c>
      <c r="R31" s="20">
        <v>5.8</v>
      </c>
      <c r="S31" s="294">
        <v>5.2</v>
      </c>
      <c r="T31" s="32">
        <v>5.8</v>
      </c>
      <c r="U31" s="30">
        <v>5.7</v>
      </c>
      <c r="V31" s="79">
        <f>SUMPRODUCT($P$10:$U$10,P31:U31)/$V$10</f>
        <v>5.535000000000001</v>
      </c>
      <c r="W31" s="44">
        <v>5.6</v>
      </c>
      <c r="X31" s="30">
        <v>5</v>
      </c>
      <c r="Y31" s="30">
        <v>5.1</v>
      </c>
      <c r="Z31" s="30">
        <v>5.7</v>
      </c>
      <c r="AA31" s="30"/>
      <c r="AB31" s="30"/>
      <c r="AC31" s="44"/>
      <c r="AD31" s="30">
        <v>5.2</v>
      </c>
      <c r="AE31" s="30">
        <v>6.3</v>
      </c>
      <c r="AF31" s="44">
        <v>5.7</v>
      </c>
      <c r="AG31" s="44">
        <v>5.3</v>
      </c>
      <c r="AH31" s="44">
        <v>5.1</v>
      </c>
      <c r="AI31" s="30">
        <v>5.6</v>
      </c>
      <c r="AJ31" s="30">
        <v>6</v>
      </c>
      <c r="AK31" s="30">
        <v>5.2</v>
      </c>
      <c r="AL31" s="79">
        <f t="shared" si="1"/>
        <v>5.626923076923077</v>
      </c>
      <c r="AM31" s="44"/>
    </row>
    <row r="32" spans="1:39" s="2" customFormat="1" ht="22.5" customHeight="1">
      <c r="A32" s="203">
        <v>22</v>
      </c>
      <c r="B32" s="133" t="s">
        <v>135</v>
      </c>
      <c r="C32" s="59" t="s">
        <v>136</v>
      </c>
      <c r="D32" s="136" t="s">
        <v>158</v>
      </c>
      <c r="E32" s="64">
        <v>8</v>
      </c>
      <c r="F32" s="212">
        <v>7</v>
      </c>
      <c r="G32" s="20">
        <v>5.2</v>
      </c>
      <c r="H32" s="20">
        <v>7.5</v>
      </c>
      <c r="I32" s="31">
        <v>8.9</v>
      </c>
      <c r="J32" s="76">
        <v>8.3</v>
      </c>
      <c r="K32" s="20">
        <v>6</v>
      </c>
      <c r="L32" s="20">
        <v>6.8</v>
      </c>
      <c r="M32" s="20">
        <v>6.7</v>
      </c>
      <c r="N32" s="79">
        <f t="shared" si="0"/>
        <v>7.000000000000002</v>
      </c>
      <c r="O32" s="30">
        <v>7</v>
      </c>
      <c r="P32" s="20">
        <v>5.2</v>
      </c>
      <c r="Q32" s="20">
        <v>5.1</v>
      </c>
      <c r="R32" s="20">
        <v>5.8</v>
      </c>
      <c r="S32" s="68">
        <v>5</v>
      </c>
      <c r="T32" s="295">
        <v>5</v>
      </c>
      <c r="U32" s="30">
        <v>5</v>
      </c>
      <c r="V32" s="79">
        <f>SUMPRODUCT($P$10:$U$10,P32:U32)/$V$10</f>
        <v>5.12</v>
      </c>
      <c r="W32" s="44">
        <v>5.4</v>
      </c>
      <c r="X32" s="30">
        <v>5.5</v>
      </c>
      <c r="Y32" s="30">
        <v>5.7</v>
      </c>
      <c r="Z32" s="30">
        <v>6.8</v>
      </c>
      <c r="AA32" s="30"/>
      <c r="AB32" s="30"/>
      <c r="AC32" s="44"/>
      <c r="AD32" s="30">
        <v>5.6</v>
      </c>
      <c r="AE32" s="30">
        <v>5.6</v>
      </c>
      <c r="AF32" s="44">
        <v>7.7</v>
      </c>
      <c r="AG32" s="44">
        <v>5.9</v>
      </c>
      <c r="AH32" s="44">
        <v>5.3</v>
      </c>
      <c r="AI32" s="30">
        <v>6</v>
      </c>
      <c r="AJ32" s="30">
        <v>6.2</v>
      </c>
      <c r="AK32" s="30">
        <v>6.1</v>
      </c>
      <c r="AL32" s="79">
        <f t="shared" si="1"/>
        <v>6.1461538461538465</v>
      </c>
      <c r="AM32" s="44"/>
    </row>
    <row r="33" spans="1:39" s="2" customFormat="1" ht="22.5" customHeight="1">
      <c r="A33" s="203">
        <v>23</v>
      </c>
      <c r="B33" s="133" t="s">
        <v>137</v>
      </c>
      <c r="C33" s="134" t="s">
        <v>138</v>
      </c>
      <c r="D33" s="136" t="s">
        <v>159</v>
      </c>
      <c r="E33" s="64">
        <v>7.5</v>
      </c>
      <c r="F33" s="212">
        <v>7.5</v>
      </c>
      <c r="G33" s="20">
        <v>6.4</v>
      </c>
      <c r="H33" s="20">
        <v>9.1</v>
      </c>
      <c r="I33" s="31">
        <v>8.3</v>
      </c>
      <c r="J33" s="20">
        <v>6.1</v>
      </c>
      <c r="K33" s="76">
        <v>7.8</v>
      </c>
      <c r="L33" s="20">
        <v>7.7</v>
      </c>
      <c r="M33" s="20">
        <v>6.8</v>
      </c>
      <c r="N33" s="79">
        <f t="shared" si="0"/>
        <v>7.376190476190475</v>
      </c>
      <c r="O33" s="30">
        <v>7</v>
      </c>
      <c r="P33" s="20">
        <v>5.6</v>
      </c>
      <c r="Q33" s="63">
        <v>5</v>
      </c>
      <c r="R33" s="20">
        <v>6.2</v>
      </c>
      <c r="S33" s="68">
        <v>5.7</v>
      </c>
      <c r="T33" s="32">
        <v>5.3</v>
      </c>
      <c r="U33" s="30">
        <v>5.8</v>
      </c>
      <c r="V33" s="79">
        <f>SUMPRODUCT($P$10:$U$10,P33:U33)/$V$10</f>
        <v>5.534999999999999</v>
      </c>
      <c r="W33" s="44">
        <v>6.1</v>
      </c>
      <c r="X33" s="30">
        <v>6.2</v>
      </c>
      <c r="Y33" s="30">
        <v>5.2</v>
      </c>
      <c r="Z33" s="30">
        <v>7.5</v>
      </c>
      <c r="AA33" s="30"/>
      <c r="AB33" s="30"/>
      <c r="AC33" s="44"/>
      <c r="AD33" s="30">
        <v>6</v>
      </c>
      <c r="AE33" s="30">
        <v>6.4</v>
      </c>
      <c r="AF33" s="44">
        <v>7</v>
      </c>
      <c r="AG33" s="44">
        <v>5.9</v>
      </c>
      <c r="AH33" s="44">
        <v>6.2</v>
      </c>
      <c r="AI33" s="30">
        <v>6.4</v>
      </c>
      <c r="AJ33" s="30">
        <v>6.4</v>
      </c>
      <c r="AK33" s="30">
        <v>6.8</v>
      </c>
      <c r="AL33" s="79">
        <f t="shared" si="1"/>
        <v>6.476923076923076</v>
      </c>
      <c r="AM33" s="44"/>
    </row>
    <row r="34" spans="1:39" s="2" customFormat="1" ht="22.5" customHeight="1">
      <c r="A34" s="203">
        <v>24</v>
      </c>
      <c r="B34" s="133" t="s">
        <v>139</v>
      </c>
      <c r="C34" s="59" t="s">
        <v>138</v>
      </c>
      <c r="D34" s="139" t="s">
        <v>160</v>
      </c>
      <c r="E34" s="64">
        <v>8</v>
      </c>
      <c r="F34" s="212">
        <v>7</v>
      </c>
      <c r="G34" s="20">
        <v>6.4</v>
      </c>
      <c r="H34" s="20">
        <v>8.4</v>
      </c>
      <c r="I34" s="31">
        <v>8.2</v>
      </c>
      <c r="J34" s="20">
        <v>5.9</v>
      </c>
      <c r="K34" s="76">
        <v>7.5</v>
      </c>
      <c r="L34" s="20">
        <v>7.6</v>
      </c>
      <c r="M34" s="20">
        <v>8</v>
      </c>
      <c r="N34" s="79">
        <f t="shared" si="0"/>
        <v>7.204761904761905</v>
      </c>
      <c r="O34" s="30">
        <v>7</v>
      </c>
      <c r="P34" s="20">
        <v>5.2</v>
      </c>
      <c r="Q34" s="315">
        <v>5.4</v>
      </c>
      <c r="R34" s="20">
        <v>5.8</v>
      </c>
      <c r="S34" s="68">
        <v>5.1</v>
      </c>
      <c r="T34" s="295">
        <v>5.1</v>
      </c>
      <c r="U34" s="30">
        <v>5.2</v>
      </c>
      <c r="V34" s="79">
        <f>SUMPRODUCT($P$10:$U$10,P34:U34)/$V$10</f>
        <v>5.255</v>
      </c>
      <c r="W34" s="30">
        <v>6</v>
      </c>
      <c r="X34" s="30">
        <v>5.8</v>
      </c>
      <c r="Y34" s="30">
        <v>5</v>
      </c>
      <c r="Z34" s="30">
        <v>7.4</v>
      </c>
      <c r="AA34" s="30"/>
      <c r="AB34" s="30"/>
      <c r="AC34" s="44"/>
      <c r="AD34" s="30">
        <v>5.6</v>
      </c>
      <c r="AE34" s="30">
        <v>5.6</v>
      </c>
      <c r="AF34" s="44">
        <v>7.7</v>
      </c>
      <c r="AG34" s="44">
        <v>5.9</v>
      </c>
      <c r="AH34" s="44">
        <v>5.9</v>
      </c>
      <c r="AI34" s="30">
        <v>6.3</v>
      </c>
      <c r="AJ34" s="30">
        <v>6</v>
      </c>
      <c r="AK34" s="30">
        <v>6</v>
      </c>
      <c r="AL34" s="79">
        <f t="shared" si="1"/>
        <v>6.238461538461539</v>
      </c>
      <c r="AM34" s="44"/>
    </row>
    <row r="35" spans="1:39" s="2" customFormat="1" ht="19.5" customHeight="1">
      <c r="A35" s="46"/>
      <c r="B35" s="47"/>
      <c r="C35" s="47"/>
      <c r="D35" s="40" t="s">
        <v>260</v>
      </c>
      <c r="E35" s="25">
        <f aca="true" t="shared" si="3" ref="E35:J35">COUNTIF(E19:E34,"&lt;5")</f>
        <v>2</v>
      </c>
      <c r="F35" s="91">
        <f t="shared" si="3"/>
        <v>3</v>
      </c>
      <c r="G35" s="25">
        <f t="shared" si="3"/>
        <v>3</v>
      </c>
      <c r="H35" s="25">
        <f t="shared" si="3"/>
        <v>0</v>
      </c>
      <c r="I35" s="25">
        <f t="shared" si="3"/>
        <v>0</v>
      </c>
      <c r="J35" s="25">
        <f t="shared" si="3"/>
        <v>1</v>
      </c>
      <c r="K35" s="25">
        <f>COUNTIF(K11:K34,"&lt;5")</f>
        <v>1</v>
      </c>
      <c r="L35" s="25">
        <f>COUNTIF(L19:L34,"&lt;5")</f>
        <v>0</v>
      </c>
      <c r="M35" s="25">
        <f>COUNTIF(M19:M34,"&lt;5")</f>
        <v>1</v>
      </c>
      <c r="N35" s="48"/>
      <c r="O35" s="25">
        <f>COUNTIF(O19:O34,"&lt;5")</f>
        <v>3</v>
      </c>
      <c r="P35" s="91">
        <f>COUNTIF(P11:P34,"&lt;5")</f>
        <v>0</v>
      </c>
      <c r="Q35" s="25">
        <f>COUNTIF(Q11:Q34,"&lt;5")</f>
        <v>1</v>
      </c>
      <c r="R35" s="25"/>
      <c r="S35" s="25">
        <f>COUNTIF(S11:S34,"&lt;5")</f>
        <v>6</v>
      </c>
      <c r="T35" s="25">
        <f>COUNTIF(T19:T34,"&lt;5")</f>
        <v>5</v>
      </c>
      <c r="U35" s="25">
        <f>COUNTIF(U11:U34,"&lt;5")</f>
        <v>5</v>
      </c>
      <c r="V35" s="48"/>
      <c r="W35" s="50"/>
      <c r="X35" s="50"/>
      <c r="Y35" s="50"/>
      <c r="Z35" s="49"/>
      <c r="AA35" s="49"/>
      <c r="AB35" s="49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16.5">
      <c r="A36" s="51" t="s">
        <v>2</v>
      </c>
      <c r="B36" s="51"/>
      <c r="C36" s="51"/>
      <c r="D36" s="15" t="s">
        <v>69</v>
      </c>
      <c r="E36" s="53">
        <f aca="true" t="shared" si="4" ref="E36:M36">COUNTIF(E19:E34,"HL")</f>
        <v>0</v>
      </c>
      <c r="F36" s="92">
        <f t="shared" si="4"/>
        <v>0</v>
      </c>
      <c r="G36" s="53">
        <f t="shared" si="4"/>
        <v>0</v>
      </c>
      <c r="H36" s="53">
        <f t="shared" si="4"/>
        <v>2</v>
      </c>
      <c r="I36" s="53">
        <f t="shared" si="4"/>
        <v>0</v>
      </c>
      <c r="J36" s="53">
        <f t="shared" si="4"/>
        <v>0</v>
      </c>
      <c r="K36" s="53">
        <f t="shared" si="4"/>
        <v>3</v>
      </c>
      <c r="L36" s="53">
        <f t="shared" si="4"/>
        <v>0</v>
      </c>
      <c r="M36" s="53">
        <f t="shared" si="4"/>
        <v>2</v>
      </c>
      <c r="N36" s="16"/>
      <c r="O36" s="53">
        <f>COUNTIF(O19:O34,"HL")</f>
        <v>0</v>
      </c>
      <c r="P36" s="92">
        <f>COUNTIF(P19:P34,"HL")</f>
        <v>0</v>
      </c>
      <c r="Q36" s="53">
        <f>COUNTIF(Q19:Q34,"HL")</f>
        <v>0</v>
      </c>
      <c r="R36" s="53"/>
      <c r="S36" s="53">
        <f>COUNTIF(S19:S34,"HL")</f>
        <v>0</v>
      </c>
      <c r="T36" s="53">
        <f>COUNTIF(T19:T34,"HL")</f>
        <v>0</v>
      </c>
      <c r="U36" s="53">
        <f>COUNTIF(U19:U34,"HL")</f>
        <v>0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2:3" ht="15">
      <c r="B37" s="4" t="s">
        <v>42</v>
      </c>
      <c r="C37" s="5" t="s">
        <v>69</v>
      </c>
    </row>
    <row r="38" spans="2:3" ht="12.75">
      <c r="B38" s="7" t="s">
        <v>43</v>
      </c>
      <c r="C38" s="7" t="s">
        <v>44</v>
      </c>
    </row>
    <row r="39" spans="2:3" ht="12.75">
      <c r="B39" s="7" t="s">
        <v>45</v>
      </c>
      <c r="C39" s="7" t="s">
        <v>46</v>
      </c>
    </row>
    <row r="40" spans="2:3" ht="12.75">
      <c r="B40" s="10" t="s">
        <v>84</v>
      </c>
      <c r="C40" s="10" t="s">
        <v>85</v>
      </c>
    </row>
    <row r="41" spans="1:17" ht="22.5" customHeight="1">
      <c r="A41" s="498" t="s">
        <v>267</v>
      </c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</row>
  </sheetData>
  <sheetProtection/>
  <mergeCells count="21">
    <mergeCell ref="A3:D3"/>
    <mergeCell ref="A5:AL5"/>
    <mergeCell ref="A6:AF6"/>
    <mergeCell ref="A7:A10"/>
    <mergeCell ref="B7:C10"/>
    <mergeCell ref="AM7:AM8"/>
    <mergeCell ref="AL7:AL8"/>
    <mergeCell ref="A41:Q41"/>
    <mergeCell ref="O27:Q27"/>
    <mergeCell ref="P26:R26"/>
    <mergeCell ref="P30:R30"/>
    <mergeCell ref="D7:D10"/>
    <mergeCell ref="O22:Q22"/>
    <mergeCell ref="O7:U7"/>
    <mergeCell ref="E1:AL1"/>
    <mergeCell ref="E2:AM2"/>
    <mergeCell ref="P13:R13"/>
    <mergeCell ref="W7:AK7"/>
    <mergeCell ref="N7:N8"/>
    <mergeCell ref="V7:V8"/>
    <mergeCell ref="E7:M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6"/>
  <sheetViews>
    <sheetView zoomScalePageLayoutView="0" workbookViewId="0" topLeftCell="L1">
      <selection activeCell="AB45" sqref="AB45"/>
    </sheetView>
  </sheetViews>
  <sheetFormatPr defaultColWidth="9.33203125" defaultRowHeight="12.75"/>
  <cols>
    <col min="1" max="1" width="7.16015625" style="10" customWidth="1"/>
    <col min="2" max="2" width="23.5" style="10" customWidth="1"/>
    <col min="3" max="3" width="8.83203125" style="10" customWidth="1"/>
    <col min="4" max="4" width="16" style="10" customWidth="1"/>
    <col min="5" max="6" width="6.33203125" style="10" customWidth="1"/>
    <col min="7" max="7" width="6.33203125" style="215" customWidth="1"/>
    <col min="8" max="10" width="6.33203125" style="10" customWidth="1"/>
    <col min="11" max="11" width="6.33203125" style="19" customWidth="1"/>
    <col min="12" max="12" width="6.33203125" style="10" customWidth="1"/>
    <col min="13" max="13" width="6.33203125" style="19" customWidth="1"/>
    <col min="14" max="14" width="6.33203125" style="10" customWidth="1"/>
    <col min="15" max="15" width="6.33203125" style="93" customWidth="1"/>
    <col min="16" max="18" width="6.33203125" style="10" customWidth="1"/>
    <col min="19" max="19" width="7.5" style="10" customWidth="1"/>
    <col min="20" max="23" width="6.33203125" style="10" customWidth="1"/>
    <col min="24" max="24" width="5.16015625" style="10" customWidth="1"/>
    <col min="25" max="32" width="6.33203125" style="10" customWidth="1"/>
    <col min="33" max="37" width="6.5" style="10" customWidth="1"/>
    <col min="38" max="38" width="11.66015625" style="10" customWidth="1"/>
    <col min="39" max="39" width="20.33203125" style="10" customWidth="1"/>
    <col min="40" max="16384" width="9.33203125" style="10" customWidth="1"/>
  </cols>
  <sheetData>
    <row r="1" spans="1:32" ht="16.5">
      <c r="A1" s="524" t="s">
        <v>62</v>
      </c>
      <c r="B1" s="524"/>
      <c r="C1" s="524"/>
      <c r="D1" s="524"/>
      <c r="E1" s="484" t="s">
        <v>14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</row>
    <row r="2" spans="1:33" ht="16.5">
      <c r="A2" s="485" t="s">
        <v>15</v>
      </c>
      <c r="B2" s="485"/>
      <c r="C2" s="485"/>
      <c r="D2" s="485"/>
      <c r="E2" s="485" t="s">
        <v>12</v>
      </c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5:32" ht="16.5">
      <c r="E3" s="11"/>
      <c r="F3" s="11"/>
      <c r="G3" s="204"/>
      <c r="H3" s="11"/>
      <c r="I3" s="11"/>
      <c r="J3" s="12"/>
      <c r="K3" s="12"/>
      <c r="L3" s="12"/>
      <c r="M3" s="12"/>
      <c r="N3" s="12"/>
      <c r="O3" s="90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9"/>
      <c r="AC3" s="9"/>
      <c r="AD3" s="9"/>
      <c r="AE3" s="9"/>
      <c r="AF3" s="9"/>
    </row>
    <row r="4" spans="1:32" ht="12.75">
      <c r="A4" s="13"/>
      <c r="B4" s="9"/>
      <c r="C4" s="9"/>
      <c r="D4" s="9"/>
      <c r="E4" s="9"/>
      <c r="F4" s="9"/>
      <c r="G4" s="211"/>
      <c r="H4" s="9"/>
      <c r="I4" s="9"/>
      <c r="J4" s="9"/>
      <c r="K4" s="9"/>
      <c r="L4" s="9"/>
      <c r="M4" s="9"/>
      <c r="N4" s="9"/>
      <c r="O4" s="9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40" ht="20.25">
      <c r="A5" s="521" t="s">
        <v>310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67"/>
      <c r="AH5" s="367"/>
      <c r="AI5" s="367"/>
      <c r="AJ5" s="367"/>
      <c r="AK5" s="367"/>
      <c r="AL5" s="367"/>
      <c r="AM5" s="367"/>
      <c r="AN5" s="367"/>
    </row>
    <row r="6" spans="1:40" ht="12.75">
      <c r="A6" s="318"/>
      <c r="B6" s="318"/>
      <c r="C6" s="318"/>
      <c r="D6" s="318"/>
      <c r="E6" s="319">
        <v>1</v>
      </c>
      <c r="F6" s="319">
        <v>2</v>
      </c>
      <c r="G6" s="319">
        <v>3</v>
      </c>
      <c r="H6" s="319">
        <v>4</v>
      </c>
      <c r="I6" s="319">
        <v>5</v>
      </c>
      <c r="J6" s="319">
        <v>6</v>
      </c>
      <c r="K6" s="319">
        <v>7</v>
      </c>
      <c r="L6" s="319">
        <v>8</v>
      </c>
      <c r="M6" s="319">
        <v>9</v>
      </c>
      <c r="N6" s="319">
        <v>10</v>
      </c>
      <c r="O6" s="319">
        <v>11</v>
      </c>
      <c r="P6" s="319">
        <v>12</v>
      </c>
      <c r="Q6" s="319">
        <v>13</v>
      </c>
      <c r="R6" s="319">
        <v>14</v>
      </c>
      <c r="S6" s="319">
        <v>15</v>
      </c>
      <c r="T6" s="319">
        <v>16</v>
      </c>
      <c r="U6" s="319">
        <v>17</v>
      </c>
      <c r="V6" s="319">
        <v>18</v>
      </c>
      <c r="W6" s="319">
        <v>19</v>
      </c>
      <c r="X6" s="319">
        <v>20</v>
      </c>
      <c r="Y6" s="319">
        <v>21</v>
      </c>
      <c r="Z6" s="319">
        <v>22</v>
      </c>
      <c r="AA6" s="319">
        <v>23</v>
      </c>
      <c r="AB6" s="319">
        <v>24</v>
      </c>
      <c r="AC6" s="319">
        <v>25</v>
      </c>
      <c r="AD6" s="319">
        <v>26</v>
      </c>
      <c r="AE6" s="319">
        <v>27</v>
      </c>
      <c r="AF6" s="319">
        <v>28</v>
      </c>
      <c r="AG6" s="367"/>
      <c r="AH6" s="367"/>
      <c r="AI6" s="367"/>
      <c r="AJ6" s="367"/>
      <c r="AK6" s="367"/>
      <c r="AL6" s="367"/>
      <c r="AM6" s="367"/>
      <c r="AN6" s="367"/>
    </row>
    <row r="7" spans="1:40" s="2" customFormat="1" ht="99" customHeight="1">
      <c r="A7" s="506"/>
      <c r="B7" s="514"/>
      <c r="C7" s="515"/>
      <c r="D7" s="506"/>
      <c r="E7" s="400" t="s">
        <v>317</v>
      </c>
      <c r="F7" s="400" t="s">
        <v>318</v>
      </c>
      <c r="G7" s="400" t="s">
        <v>25</v>
      </c>
      <c r="H7" s="400" t="s">
        <v>316</v>
      </c>
      <c r="I7" s="400" t="s">
        <v>97</v>
      </c>
      <c r="J7" s="404" t="s">
        <v>26</v>
      </c>
      <c r="K7" s="400" t="s">
        <v>319</v>
      </c>
      <c r="L7" s="400" t="s">
        <v>24</v>
      </c>
      <c r="M7" s="400" t="s">
        <v>96</v>
      </c>
      <c r="N7" s="400" t="s">
        <v>51</v>
      </c>
      <c r="O7" s="400" t="s">
        <v>54</v>
      </c>
      <c r="P7" s="400" t="s">
        <v>55</v>
      </c>
      <c r="Q7" s="400" t="s">
        <v>101</v>
      </c>
      <c r="R7" s="400" t="s">
        <v>56</v>
      </c>
      <c r="S7" s="400" t="s">
        <v>78</v>
      </c>
      <c r="T7" s="400" t="s">
        <v>320</v>
      </c>
      <c r="U7" s="399" t="s">
        <v>52</v>
      </c>
      <c r="V7" s="399" t="s">
        <v>295</v>
      </c>
      <c r="W7" s="399" t="s">
        <v>296</v>
      </c>
      <c r="X7" s="399" t="s">
        <v>32</v>
      </c>
      <c r="Y7" s="399" t="s">
        <v>57</v>
      </c>
      <c r="Z7" s="400" t="s">
        <v>58</v>
      </c>
      <c r="AA7" s="400" t="s">
        <v>60</v>
      </c>
      <c r="AB7" s="400" t="s">
        <v>297</v>
      </c>
      <c r="AC7" s="400" t="s">
        <v>294</v>
      </c>
      <c r="AD7" s="400" t="s">
        <v>298</v>
      </c>
      <c r="AE7" s="400" t="s">
        <v>299</v>
      </c>
      <c r="AF7" s="400" t="s">
        <v>61</v>
      </c>
      <c r="AG7" s="401" t="s">
        <v>301</v>
      </c>
      <c r="AH7" s="402" t="s">
        <v>24</v>
      </c>
      <c r="AI7" s="402" t="s">
        <v>302</v>
      </c>
      <c r="AJ7" s="402" t="s">
        <v>303</v>
      </c>
      <c r="AK7" s="402" t="s">
        <v>304</v>
      </c>
      <c r="AL7" s="402" t="s">
        <v>305</v>
      </c>
      <c r="AM7" s="402" t="s">
        <v>306</v>
      </c>
      <c r="AN7" s="403" t="s">
        <v>2</v>
      </c>
    </row>
    <row r="8" spans="1:40" s="2" customFormat="1" ht="23.25" customHeight="1">
      <c r="A8" s="506"/>
      <c r="B8" s="514"/>
      <c r="C8" s="515"/>
      <c r="D8" s="506"/>
      <c r="E8" s="75">
        <v>30</v>
      </c>
      <c r="F8" s="75">
        <v>45</v>
      </c>
      <c r="G8" s="261">
        <v>90</v>
      </c>
      <c r="H8" s="75">
        <v>30</v>
      </c>
      <c r="I8" s="75">
        <v>30</v>
      </c>
      <c r="J8" s="368">
        <v>15</v>
      </c>
      <c r="K8" s="155">
        <v>45</v>
      </c>
      <c r="L8" s="261">
        <v>30</v>
      </c>
      <c r="M8" s="155">
        <v>45</v>
      </c>
      <c r="N8" s="75">
        <v>30</v>
      </c>
      <c r="O8" s="75">
        <v>30</v>
      </c>
      <c r="P8" s="75">
        <v>60</v>
      </c>
      <c r="Q8" s="75">
        <v>30</v>
      </c>
      <c r="R8" s="75">
        <v>75</v>
      </c>
      <c r="S8" s="75">
        <v>60</v>
      </c>
      <c r="T8" s="75">
        <v>120</v>
      </c>
      <c r="U8" s="75">
        <v>45</v>
      </c>
      <c r="V8" s="75">
        <v>30</v>
      </c>
      <c r="W8" s="75">
        <v>45</v>
      </c>
      <c r="X8" s="75">
        <v>90</v>
      </c>
      <c r="Y8" s="75">
        <v>30</v>
      </c>
      <c r="Z8" s="75">
        <v>30</v>
      </c>
      <c r="AA8" s="75">
        <v>60</v>
      </c>
      <c r="AB8" s="369">
        <v>120</v>
      </c>
      <c r="AC8" s="369">
        <v>45</v>
      </c>
      <c r="AD8" s="369">
        <v>240</v>
      </c>
      <c r="AE8" s="369">
        <v>600</v>
      </c>
      <c r="AF8" s="369">
        <v>160</v>
      </c>
      <c r="AG8" s="370"/>
      <c r="AH8" s="325"/>
      <c r="AI8" s="325"/>
      <c r="AJ8" s="325"/>
      <c r="AK8" s="325"/>
      <c r="AL8" s="325"/>
      <c r="AM8" s="325"/>
      <c r="AN8" s="325"/>
    </row>
    <row r="9" spans="1:40" s="2" customFormat="1" ht="21.75" customHeight="1">
      <c r="A9" s="494"/>
      <c r="B9" s="516"/>
      <c r="C9" s="517"/>
      <c r="D9" s="494"/>
      <c r="E9" s="75">
        <v>2</v>
      </c>
      <c r="F9" s="75">
        <v>3</v>
      </c>
      <c r="G9" s="261">
        <v>6</v>
      </c>
      <c r="H9" s="75">
        <v>2</v>
      </c>
      <c r="I9" s="75">
        <v>2</v>
      </c>
      <c r="J9" s="368">
        <v>1</v>
      </c>
      <c r="K9" s="155">
        <v>3</v>
      </c>
      <c r="L9" s="261">
        <v>2</v>
      </c>
      <c r="M9" s="155">
        <v>3</v>
      </c>
      <c r="N9" s="75">
        <v>2</v>
      </c>
      <c r="O9" s="86">
        <v>2</v>
      </c>
      <c r="P9" s="86">
        <v>4</v>
      </c>
      <c r="Q9" s="86">
        <v>2</v>
      </c>
      <c r="R9" s="75">
        <v>5</v>
      </c>
      <c r="S9" s="75">
        <v>4</v>
      </c>
      <c r="T9" s="75">
        <v>3</v>
      </c>
      <c r="U9" s="86">
        <v>3</v>
      </c>
      <c r="V9" s="86">
        <v>2</v>
      </c>
      <c r="W9" s="86">
        <v>2</v>
      </c>
      <c r="X9" s="86">
        <v>6</v>
      </c>
      <c r="Y9" s="75">
        <v>2</v>
      </c>
      <c r="Z9" s="75">
        <v>2</v>
      </c>
      <c r="AA9" s="75">
        <v>4</v>
      </c>
      <c r="AB9" s="369">
        <v>3</v>
      </c>
      <c r="AC9" s="369">
        <v>3</v>
      </c>
      <c r="AD9" s="369">
        <v>6</v>
      </c>
      <c r="AE9" s="369">
        <v>15</v>
      </c>
      <c r="AF9" s="369">
        <v>4</v>
      </c>
      <c r="AG9" s="370">
        <f>SUM(G9:AF9)</f>
        <v>93</v>
      </c>
      <c r="AH9" s="325"/>
      <c r="AI9" s="325"/>
      <c r="AJ9" s="325"/>
      <c r="AK9" s="325"/>
      <c r="AL9" s="325"/>
      <c r="AM9" s="325"/>
      <c r="AN9" s="325"/>
    </row>
    <row r="10" spans="1:41" s="2" customFormat="1" ht="22.5" customHeight="1">
      <c r="A10" s="371">
        <v>1</v>
      </c>
      <c r="B10" s="143" t="s">
        <v>103</v>
      </c>
      <c r="C10" s="134" t="s">
        <v>104</v>
      </c>
      <c r="D10" s="372" t="s">
        <v>140</v>
      </c>
      <c r="E10" s="373">
        <v>8</v>
      </c>
      <c r="F10" s="112">
        <v>7</v>
      </c>
      <c r="G10" s="374">
        <v>6.9</v>
      </c>
      <c r="H10" s="108">
        <v>5.9</v>
      </c>
      <c r="I10" s="108">
        <v>8.1</v>
      </c>
      <c r="J10" s="375">
        <v>8.3</v>
      </c>
      <c r="K10" s="108">
        <v>7.2</v>
      </c>
      <c r="L10" s="108">
        <v>6</v>
      </c>
      <c r="M10" s="108">
        <v>7.2</v>
      </c>
      <c r="N10" s="108">
        <v>7</v>
      </c>
      <c r="O10" s="108">
        <v>5.2</v>
      </c>
      <c r="P10" s="125">
        <v>5.9</v>
      </c>
      <c r="Q10" s="108">
        <v>5.4</v>
      </c>
      <c r="R10" s="376">
        <v>5.6</v>
      </c>
      <c r="S10" s="154">
        <v>6.8</v>
      </c>
      <c r="T10" s="112">
        <v>5.8</v>
      </c>
      <c r="U10" s="116">
        <v>5.2</v>
      </c>
      <c r="V10" s="112">
        <v>5.2</v>
      </c>
      <c r="W10" s="112">
        <v>5.8</v>
      </c>
      <c r="X10" s="112">
        <v>6.8</v>
      </c>
      <c r="Y10" s="112">
        <v>5.2</v>
      </c>
      <c r="Z10" s="112">
        <v>6.3</v>
      </c>
      <c r="AA10" s="116">
        <v>6.1</v>
      </c>
      <c r="AB10" s="116">
        <v>5.2</v>
      </c>
      <c r="AC10" s="116">
        <v>5.2</v>
      </c>
      <c r="AD10" s="112">
        <v>6</v>
      </c>
      <c r="AE10" s="112">
        <v>5.1</v>
      </c>
      <c r="AF10" s="112">
        <v>6</v>
      </c>
      <c r="AG10" s="257">
        <f>ROUND(SUMPRODUCT($G$9:$AF$9,G10:AF10)/$AG$9,2)</f>
        <v>6</v>
      </c>
      <c r="AH10" s="377">
        <v>7</v>
      </c>
      <c r="AI10" s="377">
        <v>7</v>
      </c>
      <c r="AJ10" s="377">
        <v>5.5</v>
      </c>
      <c r="AK10" s="326">
        <f>ROUND((AH10*1+AG10*3+AJ10*2+AI10)/7,1)</f>
        <v>6.1</v>
      </c>
      <c r="AL10" s="85" t="str">
        <f aca="true" t="shared" si="0" ref="AL10:AL27">IF(AK10&gt;=9,"xuất sắc",IF(AK10&gt;=8,"Giỏi",IF(AK10&gt;=7,"Khá",IF(AK10&gt;=6,"TB- khá",IF(AK10&gt;=5,"Trung bình")))))</f>
        <v>TB- khá</v>
      </c>
      <c r="AM10" s="116" t="s">
        <v>311</v>
      </c>
      <c r="AN10" s="34"/>
      <c r="AO10" s="325"/>
    </row>
    <row r="11" spans="1:41" s="2" customFormat="1" ht="22.5" customHeight="1">
      <c r="A11" s="371">
        <v>2</v>
      </c>
      <c r="B11" s="143" t="s">
        <v>105</v>
      </c>
      <c r="C11" s="134" t="s">
        <v>104</v>
      </c>
      <c r="D11" s="147" t="s">
        <v>141</v>
      </c>
      <c r="E11" s="373">
        <v>7</v>
      </c>
      <c r="F11" s="112">
        <v>7</v>
      </c>
      <c r="G11" s="214">
        <v>7.3</v>
      </c>
      <c r="H11" s="108">
        <v>6.7</v>
      </c>
      <c r="I11" s="108">
        <v>9.1</v>
      </c>
      <c r="J11" s="375">
        <v>8.9</v>
      </c>
      <c r="K11" s="108">
        <v>7.2</v>
      </c>
      <c r="L11" s="108">
        <v>7.5</v>
      </c>
      <c r="M11" s="108">
        <v>8.7</v>
      </c>
      <c r="N11" s="108">
        <v>8</v>
      </c>
      <c r="O11" s="108">
        <v>6.2</v>
      </c>
      <c r="P11" s="108">
        <v>5.7</v>
      </c>
      <c r="Q11" s="108">
        <v>6.2</v>
      </c>
      <c r="R11" s="153">
        <v>6.8</v>
      </c>
      <c r="S11" s="154">
        <v>7</v>
      </c>
      <c r="T11" s="112">
        <v>7.2</v>
      </c>
      <c r="U11" s="116">
        <v>6.6</v>
      </c>
      <c r="V11" s="112">
        <v>6.5</v>
      </c>
      <c r="W11" s="112">
        <v>6.8</v>
      </c>
      <c r="X11" s="112">
        <v>8.4</v>
      </c>
      <c r="Y11" s="112">
        <v>5.6</v>
      </c>
      <c r="Z11" s="112">
        <v>7.2</v>
      </c>
      <c r="AA11" s="116">
        <v>8.4</v>
      </c>
      <c r="AB11" s="116">
        <v>7.6</v>
      </c>
      <c r="AC11" s="116">
        <v>6.5</v>
      </c>
      <c r="AD11" s="112">
        <v>7</v>
      </c>
      <c r="AE11" s="112">
        <v>7.8</v>
      </c>
      <c r="AF11" s="112">
        <v>7.8</v>
      </c>
      <c r="AG11" s="257">
        <f>ROUND(SUMPRODUCT($G$9:$AF$9,G11:AF11)/$AG$9,2)</f>
        <v>7.34</v>
      </c>
      <c r="AH11" s="377">
        <v>6</v>
      </c>
      <c r="AI11" s="377">
        <v>7</v>
      </c>
      <c r="AJ11" s="377">
        <v>6.5</v>
      </c>
      <c r="AK11" s="326">
        <f aca="true" t="shared" si="1" ref="AK11:AK27">ROUND((AH11*1+AG11*3+AJ11*2+AI11)/7,1)</f>
        <v>6.9</v>
      </c>
      <c r="AL11" s="85" t="str">
        <f t="shared" si="0"/>
        <v>TB- khá</v>
      </c>
      <c r="AM11" s="116" t="s">
        <v>311</v>
      </c>
      <c r="AN11" s="34"/>
      <c r="AO11" s="325"/>
    </row>
    <row r="12" spans="1:41" s="2" customFormat="1" ht="22.5" customHeight="1">
      <c r="A12" s="371">
        <v>3</v>
      </c>
      <c r="B12" s="143" t="s">
        <v>108</v>
      </c>
      <c r="C12" s="134" t="s">
        <v>9</v>
      </c>
      <c r="D12" s="147" t="s">
        <v>82</v>
      </c>
      <c r="E12" s="373">
        <v>7.5</v>
      </c>
      <c r="F12" s="112">
        <v>7</v>
      </c>
      <c r="G12" s="214">
        <v>6.7</v>
      </c>
      <c r="H12" s="116">
        <v>5.8</v>
      </c>
      <c r="I12" s="116">
        <v>7.1</v>
      </c>
      <c r="J12" s="375">
        <v>8.5</v>
      </c>
      <c r="K12" s="108">
        <v>5.9</v>
      </c>
      <c r="L12" s="229">
        <v>8.1</v>
      </c>
      <c r="M12" s="378">
        <v>7.9</v>
      </c>
      <c r="N12" s="108">
        <v>7.4</v>
      </c>
      <c r="O12" s="108">
        <v>5.2</v>
      </c>
      <c r="P12" s="125">
        <v>5.1</v>
      </c>
      <c r="Q12" s="108">
        <v>5.2</v>
      </c>
      <c r="R12" s="376">
        <v>5.1</v>
      </c>
      <c r="S12" s="154">
        <v>5.1</v>
      </c>
      <c r="T12" s="112">
        <v>5.2</v>
      </c>
      <c r="U12" s="116">
        <v>5.3</v>
      </c>
      <c r="V12" s="112">
        <v>5.8</v>
      </c>
      <c r="W12" s="112">
        <v>5.8</v>
      </c>
      <c r="X12" s="112">
        <v>6.9</v>
      </c>
      <c r="Y12" s="112">
        <v>5.8</v>
      </c>
      <c r="Z12" s="112">
        <v>5.8</v>
      </c>
      <c r="AA12" s="116">
        <v>7.6</v>
      </c>
      <c r="AB12" s="116">
        <v>6</v>
      </c>
      <c r="AC12" s="116">
        <v>5.9</v>
      </c>
      <c r="AD12" s="112">
        <v>5.9</v>
      </c>
      <c r="AE12" s="112">
        <v>5.6</v>
      </c>
      <c r="AF12" s="112">
        <v>5.8</v>
      </c>
      <c r="AG12" s="257">
        <f aca="true" t="shared" si="2" ref="AG12:AG27">ROUND(SUMPRODUCT($G$9:$AF$9,G12:AF12)/$AG$9,2)</f>
        <v>6.04</v>
      </c>
      <c r="AH12" s="377">
        <v>7.5</v>
      </c>
      <c r="AI12" s="377">
        <v>7</v>
      </c>
      <c r="AJ12" s="377">
        <v>6</v>
      </c>
      <c r="AK12" s="326">
        <f t="shared" si="1"/>
        <v>6.4</v>
      </c>
      <c r="AL12" s="85" t="str">
        <f t="shared" si="0"/>
        <v>TB- khá</v>
      </c>
      <c r="AM12" s="116" t="s">
        <v>311</v>
      </c>
      <c r="AN12" s="34"/>
      <c r="AO12" s="325"/>
    </row>
    <row r="13" spans="1:41" s="2" customFormat="1" ht="22.5" customHeight="1">
      <c r="A13" s="371">
        <v>4</v>
      </c>
      <c r="B13" s="143" t="s">
        <v>109</v>
      </c>
      <c r="C13" s="134" t="s">
        <v>110</v>
      </c>
      <c r="D13" s="372" t="s">
        <v>143</v>
      </c>
      <c r="E13" s="373">
        <v>7.5</v>
      </c>
      <c r="F13" s="112">
        <v>7</v>
      </c>
      <c r="G13" s="214">
        <v>7.2</v>
      </c>
      <c r="H13" s="108">
        <v>7.5</v>
      </c>
      <c r="I13" s="108">
        <v>7.3</v>
      </c>
      <c r="J13" s="375">
        <v>8.3</v>
      </c>
      <c r="K13" s="108">
        <v>6</v>
      </c>
      <c r="L13" s="229">
        <v>6.8</v>
      </c>
      <c r="M13" s="108">
        <v>6.8</v>
      </c>
      <c r="N13" s="108">
        <v>8</v>
      </c>
      <c r="O13" s="108">
        <v>5.8</v>
      </c>
      <c r="P13" s="320">
        <v>5.1</v>
      </c>
      <c r="Q13" s="108">
        <v>5.7</v>
      </c>
      <c r="R13" s="376">
        <v>5.1</v>
      </c>
      <c r="S13" s="154">
        <v>5</v>
      </c>
      <c r="T13" s="112">
        <v>5</v>
      </c>
      <c r="U13" s="116">
        <v>5.1</v>
      </c>
      <c r="V13" s="112">
        <v>5</v>
      </c>
      <c r="W13" s="112">
        <v>5.6</v>
      </c>
      <c r="X13" s="112">
        <v>6.8</v>
      </c>
      <c r="Y13" s="112">
        <v>5.6</v>
      </c>
      <c r="Z13" s="112">
        <v>6.8</v>
      </c>
      <c r="AA13" s="116">
        <v>7.4</v>
      </c>
      <c r="AB13" s="116">
        <v>5.2</v>
      </c>
      <c r="AC13" s="116">
        <v>5.7</v>
      </c>
      <c r="AD13" s="112">
        <v>5</v>
      </c>
      <c r="AE13" s="112">
        <v>5.3</v>
      </c>
      <c r="AF13" s="112">
        <v>5.1</v>
      </c>
      <c r="AG13" s="257">
        <f t="shared" si="2"/>
        <v>5.88</v>
      </c>
      <c r="AH13" s="377">
        <v>7.5</v>
      </c>
      <c r="AI13" s="377">
        <v>7</v>
      </c>
      <c r="AJ13" s="377">
        <v>5.5</v>
      </c>
      <c r="AK13" s="326">
        <f t="shared" si="1"/>
        <v>6.2</v>
      </c>
      <c r="AL13" s="85" t="str">
        <f t="shared" si="0"/>
        <v>TB- khá</v>
      </c>
      <c r="AM13" s="116" t="s">
        <v>311</v>
      </c>
      <c r="AN13" s="34"/>
      <c r="AO13" s="325">
        <v>6.1</v>
      </c>
    </row>
    <row r="14" spans="1:41" s="2" customFormat="1" ht="22.5" customHeight="1">
      <c r="A14" s="371">
        <v>5</v>
      </c>
      <c r="B14" s="143" t="s">
        <v>111</v>
      </c>
      <c r="C14" s="135" t="s">
        <v>112</v>
      </c>
      <c r="D14" s="379" t="s">
        <v>144</v>
      </c>
      <c r="E14" s="373">
        <v>7.5</v>
      </c>
      <c r="F14" s="290">
        <v>7</v>
      </c>
      <c r="G14" s="214">
        <v>7.8</v>
      </c>
      <c r="H14" s="108">
        <v>8.7</v>
      </c>
      <c r="I14" s="108">
        <v>9.6</v>
      </c>
      <c r="J14" s="375">
        <v>8.3</v>
      </c>
      <c r="K14" s="108">
        <v>7.4</v>
      </c>
      <c r="L14" s="380">
        <v>7.8</v>
      </c>
      <c r="M14" s="108">
        <v>7.8</v>
      </c>
      <c r="N14" s="108">
        <v>7.6</v>
      </c>
      <c r="O14" s="108">
        <v>6.6</v>
      </c>
      <c r="P14" s="108">
        <v>7.4</v>
      </c>
      <c r="Q14" s="108">
        <v>7.8</v>
      </c>
      <c r="R14" s="153">
        <v>7.8</v>
      </c>
      <c r="S14" s="154">
        <v>7.6</v>
      </c>
      <c r="T14" s="108">
        <v>7.8</v>
      </c>
      <c r="U14" s="116">
        <v>7.3</v>
      </c>
      <c r="V14" s="112">
        <v>7.2</v>
      </c>
      <c r="W14" s="112">
        <v>7.7</v>
      </c>
      <c r="X14" s="112">
        <v>8.8</v>
      </c>
      <c r="Y14" s="112">
        <v>7.8</v>
      </c>
      <c r="Z14" s="112">
        <v>7.9</v>
      </c>
      <c r="AA14" s="116">
        <v>9.1</v>
      </c>
      <c r="AB14" s="116">
        <v>7.8</v>
      </c>
      <c r="AC14" s="116">
        <v>7.2</v>
      </c>
      <c r="AD14" s="112">
        <v>7.3</v>
      </c>
      <c r="AE14" s="112">
        <v>7.9</v>
      </c>
      <c r="AF14" s="112">
        <v>7.8</v>
      </c>
      <c r="AG14" s="257">
        <f t="shared" si="2"/>
        <v>7.85</v>
      </c>
      <c r="AH14" s="377">
        <v>9.5</v>
      </c>
      <c r="AI14" s="377">
        <v>7</v>
      </c>
      <c r="AJ14" s="377">
        <v>6.5</v>
      </c>
      <c r="AK14" s="326">
        <f t="shared" si="1"/>
        <v>7.6</v>
      </c>
      <c r="AL14" s="85" t="str">
        <f t="shared" si="0"/>
        <v>Khá</v>
      </c>
      <c r="AM14" s="116" t="s">
        <v>311</v>
      </c>
      <c r="AN14" s="34"/>
      <c r="AO14" s="325"/>
    </row>
    <row r="15" spans="1:41" s="2" customFormat="1" ht="22.5" customHeight="1">
      <c r="A15" s="371">
        <v>6</v>
      </c>
      <c r="B15" s="143" t="s">
        <v>113</v>
      </c>
      <c r="C15" s="134" t="s">
        <v>4</v>
      </c>
      <c r="D15" s="381" t="s">
        <v>83</v>
      </c>
      <c r="E15" s="373">
        <v>7</v>
      </c>
      <c r="F15" s="118">
        <v>5.9</v>
      </c>
      <c r="G15" s="214">
        <v>6.4</v>
      </c>
      <c r="H15" s="108">
        <v>5.3</v>
      </c>
      <c r="I15" s="108">
        <v>6.6</v>
      </c>
      <c r="J15" s="375">
        <v>7.9</v>
      </c>
      <c r="K15" s="108">
        <v>6.1</v>
      </c>
      <c r="L15" s="229">
        <v>5.4</v>
      </c>
      <c r="M15" s="108">
        <v>8.4</v>
      </c>
      <c r="N15" s="108">
        <v>7.3</v>
      </c>
      <c r="O15" s="108">
        <v>5.8</v>
      </c>
      <c r="P15" s="125">
        <v>5.8</v>
      </c>
      <c r="Q15" s="108">
        <v>5.2</v>
      </c>
      <c r="R15" s="382">
        <v>5.1</v>
      </c>
      <c r="S15" s="383">
        <v>5</v>
      </c>
      <c r="T15" s="112">
        <v>5.6</v>
      </c>
      <c r="U15" s="116">
        <v>5.6</v>
      </c>
      <c r="V15" s="112">
        <v>5</v>
      </c>
      <c r="W15" s="112">
        <v>5.1</v>
      </c>
      <c r="X15" s="112">
        <v>6.8</v>
      </c>
      <c r="Y15" s="112">
        <v>5</v>
      </c>
      <c r="Z15" s="112">
        <v>5.6</v>
      </c>
      <c r="AA15" s="116">
        <v>6.8</v>
      </c>
      <c r="AB15" s="116">
        <v>5.2</v>
      </c>
      <c r="AC15" s="116">
        <v>5.6</v>
      </c>
      <c r="AD15" s="112">
        <v>5</v>
      </c>
      <c r="AE15" s="112">
        <v>5.1</v>
      </c>
      <c r="AF15" s="112">
        <v>5</v>
      </c>
      <c r="AG15" s="257">
        <f t="shared" si="2"/>
        <v>5.72</v>
      </c>
      <c r="AH15" s="377">
        <v>5</v>
      </c>
      <c r="AI15" s="377">
        <v>6</v>
      </c>
      <c r="AJ15" s="377">
        <v>5.5</v>
      </c>
      <c r="AK15" s="326">
        <f t="shared" si="1"/>
        <v>5.6</v>
      </c>
      <c r="AL15" s="85" t="str">
        <f t="shared" si="0"/>
        <v>Trung bình</v>
      </c>
      <c r="AM15" s="116" t="s">
        <v>311</v>
      </c>
      <c r="AN15" s="34"/>
      <c r="AO15" s="325"/>
    </row>
    <row r="16" spans="1:41" s="2" customFormat="1" ht="22.5" customHeight="1">
      <c r="A16" s="371">
        <v>7</v>
      </c>
      <c r="B16" s="143" t="s">
        <v>114</v>
      </c>
      <c r="C16" s="59" t="s">
        <v>115</v>
      </c>
      <c r="D16" s="147" t="s">
        <v>145</v>
      </c>
      <c r="E16" s="373">
        <v>7</v>
      </c>
      <c r="F16" s="112">
        <v>7</v>
      </c>
      <c r="G16" s="214">
        <v>6.6</v>
      </c>
      <c r="H16" s="108">
        <v>6.8</v>
      </c>
      <c r="I16" s="108">
        <v>5.9</v>
      </c>
      <c r="J16" s="375">
        <v>8.3</v>
      </c>
      <c r="K16" s="108">
        <v>5.7</v>
      </c>
      <c r="L16" s="229">
        <v>7.7</v>
      </c>
      <c r="M16" s="108">
        <v>7.4</v>
      </c>
      <c r="N16" s="108">
        <v>8</v>
      </c>
      <c r="O16" s="108">
        <v>5</v>
      </c>
      <c r="P16" s="125">
        <v>5.2</v>
      </c>
      <c r="Q16" s="108">
        <v>6.3</v>
      </c>
      <c r="R16" s="376">
        <v>5.3</v>
      </c>
      <c r="S16" s="154">
        <v>5.8</v>
      </c>
      <c r="T16" s="112">
        <v>5.8</v>
      </c>
      <c r="U16" s="116">
        <v>5.8</v>
      </c>
      <c r="V16" s="112">
        <v>5</v>
      </c>
      <c r="W16" s="112">
        <v>5.8</v>
      </c>
      <c r="X16" s="112">
        <v>6.1</v>
      </c>
      <c r="Y16" s="112">
        <v>5.9</v>
      </c>
      <c r="Z16" s="112">
        <v>5.8</v>
      </c>
      <c r="AA16" s="116">
        <v>6.4</v>
      </c>
      <c r="AB16" s="116">
        <v>5.8</v>
      </c>
      <c r="AC16" s="116">
        <v>5.7</v>
      </c>
      <c r="AD16" s="112">
        <v>5.6</v>
      </c>
      <c r="AE16" s="112">
        <v>5.8</v>
      </c>
      <c r="AF16" s="112">
        <v>5.9</v>
      </c>
      <c r="AG16" s="257">
        <f t="shared" si="2"/>
        <v>6</v>
      </c>
      <c r="AH16" s="377">
        <v>5.5</v>
      </c>
      <c r="AI16" s="377">
        <v>6</v>
      </c>
      <c r="AJ16" s="377">
        <v>5.5</v>
      </c>
      <c r="AK16" s="326">
        <f t="shared" si="1"/>
        <v>5.8</v>
      </c>
      <c r="AL16" s="85" t="str">
        <f t="shared" si="0"/>
        <v>Trung bình</v>
      </c>
      <c r="AM16" s="116" t="s">
        <v>311</v>
      </c>
      <c r="AN16" s="34"/>
      <c r="AO16" s="325"/>
    </row>
    <row r="17" spans="1:41" s="2" customFormat="1" ht="21.75" customHeight="1">
      <c r="A17" s="371">
        <v>8</v>
      </c>
      <c r="B17" s="143" t="s">
        <v>116</v>
      </c>
      <c r="C17" s="59" t="s">
        <v>117</v>
      </c>
      <c r="D17" s="381" t="s">
        <v>146</v>
      </c>
      <c r="E17" s="373">
        <v>7</v>
      </c>
      <c r="F17" s="112">
        <v>6</v>
      </c>
      <c r="G17" s="214">
        <v>6.3</v>
      </c>
      <c r="H17" s="229">
        <v>5.7</v>
      </c>
      <c r="I17" s="108">
        <v>7.3</v>
      </c>
      <c r="J17" s="375">
        <v>8.9</v>
      </c>
      <c r="K17" s="108">
        <v>5.8</v>
      </c>
      <c r="L17" s="229">
        <v>6.7</v>
      </c>
      <c r="M17" s="108">
        <v>7.3</v>
      </c>
      <c r="N17" s="108">
        <v>6.9</v>
      </c>
      <c r="O17" s="108">
        <v>5.6</v>
      </c>
      <c r="P17" s="108">
        <v>5.9</v>
      </c>
      <c r="Q17" s="108">
        <v>5.4</v>
      </c>
      <c r="R17" s="376">
        <v>6.1</v>
      </c>
      <c r="S17" s="154">
        <v>5.3</v>
      </c>
      <c r="T17" s="112">
        <v>6</v>
      </c>
      <c r="U17" s="116">
        <v>6.6</v>
      </c>
      <c r="V17" s="112">
        <v>5.8</v>
      </c>
      <c r="W17" s="112">
        <v>5.9</v>
      </c>
      <c r="X17" s="112">
        <v>7</v>
      </c>
      <c r="Y17" s="112">
        <v>5.6</v>
      </c>
      <c r="Z17" s="112">
        <v>6.2</v>
      </c>
      <c r="AA17" s="116">
        <v>7.3</v>
      </c>
      <c r="AB17" s="116">
        <v>6.8</v>
      </c>
      <c r="AC17" s="116">
        <v>5.4</v>
      </c>
      <c r="AD17" s="112">
        <v>6.7</v>
      </c>
      <c r="AE17" s="112">
        <v>7.2</v>
      </c>
      <c r="AF17" s="112">
        <v>7</v>
      </c>
      <c r="AG17" s="257">
        <f t="shared" si="2"/>
        <v>6.51</v>
      </c>
      <c r="AH17" s="377">
        <v>6.5</v>
      </c>
      <c r="AI17" s="377">
        <v>7</v>
      </c>
      <c r="AJ17" s="377">
        <v>5</v>
      </c>
      <c r="AK17" s="326">
        <f t="shared" si="1"/>
        <v>6.1</v>
      </c>
      <c r="AL17" s="85" t="str">
        <f t="shared" si="0"/>
        <v>TB- khá</v>
      </c>
      <c r="AM17" s="116" t="s">
        <v>311</v>
      </c>
      <c r="AN17" s="34"/>
      <c r="AO17" s="325">
        <v>6.2</v>
      </c>
    </row>
    <row r="18" spans="1:41" s="2" customFormat="1" ht="22.5" customHeight="1">
      <c r="A18" s="371">
        <v>9</v>
      </c>
      <c r="B18" s="143" t="s">
        <v>118</v>
      </c>
      <c r="C18" s="59" t="s">
        <v>119</v>
      </c>
      <c r="D18" s="147" t="s">
        <v>147</v>
      </c>
      <c r="E18" s="373">
        <v>8</v>
      </c>
      <c r="F18" s="112">
        <v>7</v>
      </c>
      <c r="G18" s="214">
        <v>7.3</v>
      </c>
      <c r="H18" s="302">
        <v>6.8</v>
      </c>
      <c r="I18" s="121">
        <v>7.2</v>
      </c>
      <c r="J18" s="375">
        <v>8.9</v>
      </c>
      <c r="K18" s="320">
        <v>7.5</v>
      </c>
      <c r="L18" s="229">
        <v>6.6</v>
      </c>
      <c r="M18" s="378">
        <v>6.2</v>
      </c>
      <c r="N18" s="108">
        <v>7</v>
      </c>
      <c r="O18" s="108">
        <v>5.4</v>
      </c>
      <c r="P18" s="108">
        <v>5.7</v>
      </c>
      <c r="Q18" s="108">
        <v>5.8</v>
      </c>
      <c r="R18" s="376">
        <v>5.2</v>
      </c>
      <c r="S18" s="154">
        <v>6.4</v>
      </c>
      <c r="T18" s="112">
        <v>5.4</v>
      </c>
      <c r="U18" s="116">
        <v>5.8</v>
      </c>
      <c r="V18" s="112">
        <v>5.2</v>
      </c>
      <c r="W18" s="112">
        <v>5.1</v>
      </c>
      <c r="X18" s="112">
        <v>7.5</v>
      </c>
      <c r="Y18" s="112">
        <v>5.4</v>
      </c>
      <c r="Z18" s="112">
        <v>5.2</v>
      </c>
      <c r="AA18" s="116">
        <v>6.5</v>
      </c>
      <c r="AB18" s="116">
        <v>6.9</v>
      </c>
      <c r="AC18" s="112">
        <v>6</v>
      </c>
      <c r="AD18" s="112">
        <v>5.9</v>
      </c>
      <c r="AE18" s="112">
        <v>6.1</v>
      </c>
      <c r="AF18" s="112">
        <v>6.6</v>
      </c>
      <c r="AG18" s="257">
        <f t="shared" si="2"/>
        <v>6.28</v>
      </c>
      <c r="AH18" s="377">
        <v>6.5</v>
      </c>
      <c r="AI18" s="377">
        <v>6</v>
      </c>
      <c r="AJ18" s="377">
        <v>6</v>
      </c>
      <c r="AK18" s="326">
        <f t="shared" si="1"/>
        <v>6.2</v>
      </c>
      <c r="AL18" s="85" t="str">
        <f t="shared" si="0"/>
        <v>TB- khá</v>
      </c>
      <c r="AM18" s="116" t="s">
        <v>311</v>
      </c>
      <c r="AN18" s="34"/>
      <c r="AO18" s="325"/>
    </row>
    <row r="19" spans="1:41" s="2" customFormat="1" ht="22.5" customHeight="1">
      <c r="A19" s="371">
        <v>10</v>
      </c>
      <c r="B19" s="143" t="s">
        <v>120</v>
      </c>
      <c r="C19" s="134" t="s">
        <v>10</v>
      </c>
      <c r="D19" s="381" t="s">
        <v>148</v>
      </c>
      <c r="E19" s="373">
        <v>8</v>
      </c>
      <c r="F19" s="112">
        <v>7</v>
      </c>
      <c r="G19" s="214">
        <v>7.7</v>
      </c>
      <c r="H19" s="108">
        <v>5.8</v>
      </c>
      <c r="I19" s="108">
        <v>6.8</v>
      </c>
      <c r="J19" s="375">
        <v>7.8</v>
      </c>
      <c r="K19" s="229">
        <v>9</v>
      </c>
      <c r="L19" s="229">
        <v>7</v>
      </c>
      <c r="M19" s="108">
        <v>7</v>
      </c>
      <c r="N19" s="108">
        <v>5.8</v>
      </c>
      <c r="O19" s="108">
        <v>5</v>
      </c>
      <c r="P19" s="125">
        <v>6.2</v>
      </c>
      <c r="Q19" s="108">
        <v>6</v>
      </c>
      <c r="R19" s="376">
        <v>5.3</v>
      </c>
      <c r="S19" s="384">
        <v>5.3</v>
      </c>
      <c r="T19" s="112">
        <v>5.4</v>
      </c>
      <c r="U19" s="116">
        <v>5.4</v>
      </c>
      <c r="V19" s="112">
        <v>5.7</v>
      </c>
      <c r="W19" s="112">
        <v>5.2</v>
      </c>
      <c r="X19" s="112">
        <v>6.8</v>
      </c>
      <c r="Y19" s="112">
        <v>5.2</v>
      </c>
      <c r="Z19" s="112">
        <v>5.8</v>
      </c>
      <c r="AA19" s="116">
        <v>7.2</v>
      </c>
      <c r="AB19" s="116">
        <v>6.5</v>
      </c>
      <c r="AC19" s="116">
        <v>5.5</v>
      </c>
      <c r="AD19" s="112">
        <v>6.3</v>
      </c>
      <c r="AE19" s="112">
        <v>6.3</v>
      </c>
      <c r="AF19" s="112">
        <v>6.7</v>
      </c>
      <c r="AG19" s="257">
        <f t="shared" si="2"/>
        <v>6.32</v>
      </c>
      <c r="AH19" s="377">
        <v>6.5</v>
      </c>
      <c r="AI19" s="377">
        <v>6</v>
      </c>
      <c r="AJ19" s="377">
        <v>5.5</v>
      </c>
      <c r="AK19" s="326">
        <f t="shared" si="1"/>
        <v>6.1</v>
      </c>
      <c r="AL19" s="85" t="str">
        <f t="shared" si="0"/>
        <v>TB- khá</v>
      </c>
      <c r="AM19" s="116" t="s">
        <v>311</v>
      </c>
      <c r="AN19" s="34"/>
      <c r="AO19" s="325"/>
    </row>
    <row r="20" spans="1:41" s="2" customFormat="1" ht="22.5" customHeight="1">
      <c r="A20" s="371">
        <v>11</v>
      </c>
      <c r="B20" s="143" t="s">
        <v>254</v>
      </c>
      <c r="C20" s="134" t="s">
        <v>255</v>
      </c>
      <c r="D20" s="147">
        <v>37172</v>
      </c>
      <c r="E20" s="373">
        <v>8</v>
      </c>
      <c r="F20" s="112">
        <v>7</v>
      </c>
      <c r="G20" s="214">
        <v>7.3</v>
      </c>
      <c r="H20" s="116">
        <v>5.7</v>
      </c>
      <c r="I20" s="121">
        <v>6.3</v>
      </c>
      <c r="J20" s="375">
        <v>8.3</v>
      </c>
      <c r="K20" s="320">
        <v>7.6</v>
      </c>
      <c r="L20" s="229">
        <v>5.7</v>
      </c>
      <c r="M20" s="378">
        <v>6.2</v>
      </c>
      <c r="N20" s="108">
        <v>7</v>
      </c>
      <c r="O20" s="108">
        <v>5.2</v>
      </c>
      <c r="P20" s="125">
        <v>5.4</v>
      </c>
      <c r="Q20" s="108">
        <v>6</v>
      </c>
      <c r="R20" s="376">
        <v>5.6</v>
      </c>
      <c r="S20" s="154">
        <v>6.2</v>
      </c>
      <c r="T20" s="112">
        <v>6.2</v>
      </c>
      <c r="U20" s="116">
        <v>5.6</v>
      </c>
      <c r="V20" s="112">
        <v>5</v>
      </c>
      <c r="W20" s="112">
        <v>5.7</v>
      </c>
      <c r="X20" s="112">
        <v>7.1</v>
      </c>
      <c r="Y20" s="112">
        <v>6.4</v>
      </c>
      <c r="Z20" s="112">
        <v>6.4</v>
      </c>
      <c r="AA20" s="116">
        <v>7.4</v>
      </c>
      <c r="AB20" s="116">
        <v>5.3</v>
      </c>
      <c r="AC20" s="116">
        <v>5.6</v>
      </c>
      <c r="AD20" s="112">
        <v>5.3</v>
      </c>
      <c r="AE20" s="112">
        <v>5.1</v>
      </c>
      <c r="AF20" s="112">
        <v>5.7</v>
      </c>
      <c r="AG20" s="257">
        <f t="shared" si="2"/>
        <v>6</v>
      </c>
      <c r="AH20" s="377">
        <v>5.5</v>
      </c>
      <c r="AI20" s="377">
        <v>7</v>
      </c>
      <c r="AJ20" s="377">
        <v>5.5</v>
      </c>
      <c r="AK20" s="326">
        <f t="shared" si="1"/>
        <v>5.9</v>
      </c>
      <c r="AL20" s="85" t="str">
        <f t="shared" si="0"/>
        <v>Trung bình</v>
      </c>
      <c r="AM20" s="116" t="s">
        <v>311</v>
      </c>
      <c r="AN20" s="34"/>
      <c r="AO20" s="325"/>
    </row>
    <row r="21" spans="1:41" s="2" customFormat="1" ht="22.5" customHeight="1">
      <c r="A21" s="371">
        <v>12</v>
      </c>
      <c r="B21" s="143" t="s">
        <v>120</v>
      </c>
      <c r="C21" s="59" t="s">
        <v>122</v>
      </c>
      <c r="D21" s="381" t="s">
        <v>150</v>
      </c>
      <c r="E21" s="373">
        <v>7</v>
      </c>
      <c r="F21" s="112">
        <v>7</v>
      </c>
      <c r="G21" s="214">
        <v>6.8</v>
      </c>
      <c r="H21" s="108">
        <v>5.9</v>
      </c>
      <c r="I21" s="108">
        <v>6.7</v>
      </c>
      <c r="J21" s="375">
        <v>8.3</v>
      </c>
      <c r="K21" s="108">
        <v>6.1</v>
      </c>
      <c r="L21" s="229">
        <v>7</v>
      </c>
      <c r="M21" s="108">
        <v>6</v>
      </c>
      <c r="N21" s="108">
        <v>6.7</v>
      </c>
      <c r="O21" s="108">
        <v>6</v>
      </c>
      <c r="P21" s="320">
        <v>7.1</v>
      </c>
      <c r="Q21" s="108">
        <v>5.8</v>
      </c>
      <c r="R21" s="153">
        <v>5.1</v>
      </c>
      <c r="S21" s="154">
        <v>5.5</v>
      </c>
      <c r="T21" s="112">
        <v>6.2</v>
      </c>
      <c r="U21" s="116">
        <v>5.9</v>
      </c>
      <c r="V21" s="112">
        <v>5.8</v>
      </c>
      <c r="W21" s="112">
        <v>5.1</v>
      </c>
      <c r="X21" s="112">
        <v>6.1</v>
      </c>
      <c r="Y21" s="112">
        <v>5.2</v>
      </c>
      <c r="Z21" s="112">
        <v>6.1</v>
      </c>
      <c r="AA21" s="116">
        <v>7.1</v>
      </c>
      <c r="AB21" s="116">
        <v>6.6</v>
      </c>
      <c r="AC21" s="116">
        <v>5.7</v>
      </c>
      <c r="AD21" s="112">
        <v>6.4</v>
      </c>
      <c r="AE21" s="112">
        <v>6.7</v>
      </c>
      <c r="AF21" s="112">
        <v>7.1</v>
      </c>
      <c r="AG21" s="257">
        <f t="shared" si="2"/>
        <v>6.32</v>
      </c>
      <c r="AH21" s="377">
        <v>7</v>
      </c>
      <c r="AI21" s="377">
        <v>7</v>
      </c>
      <c r="AJ21" s="377">
        <v>6</v>
      </c>
      <c r="AK21" s="326">
        <f t="shared" si="1"/>
        <v>6.4</v>
      </c>
      <c r="AL21" s="85" t="str">
        <f t="shared" si="0"/>
        <v>TB- khá</v>
      </c>
      <c r="AM21" s="116" t="s">
        <v>311</v>
      </c>
      <c r="AN21" s="34"/>
      <c r="AO21" s="325"/>
    </row>
    <row r="22" spans="1:41" s="2" customFormat="1" ht="22.5" customHeight="1">
      <c r="A22" s="371">
        <v>13</v>
      </c>
      <c r="B22" s="143" t="s">
        <v>123</v>
      </c>
      <c r="C22" s="134" t="s">
        <v>124</v>
      </c>
      <c r="D22" s="381" t="s">
        <v>151</v>
      </c>
      <c r="E22" s="373">
        <v>7.5</v>
      </c>
      <c r="F22" s="112">
        <v>7</v>
      </c>
      <c r="G22" s="214">
        <v>7.2</v>
      </c>
      <c r="H22" s="108">
        <v>6.2</v>
      </c>
      <c r="I22" s="108">
        <v>8.5</v>
      </c>
      <c r="J22" s="375">
        <v>8.9</v>
      </c>
      <c r="K22" s="108">
        <v>7</v>
      </c>
      <c r="L22" s="229">
        <v>7.2</v>
      </c>
      <c r="M22" s="108">
        <v>8.9</v>
      </c>
      <c r="N22" s="108">
        <v>8.4</v>
      </c>
      <c r="O22" s="108">
        <v>5.2</v>
      </c>
      <c r="P22" s="108">
        <v>6.2</v>
      </c>
      <c r="Q22" s="108">
        <v>6.4</v>
      </c>
      <c r="R22" s="153">
        <v>6.1</v>
      </c>
      <c r="S22" s="154">
        <v>5.5</v>
      </c>
      <c r="T22" s="112">
        <v>6.2</v>
      </c>
      <c r="U22" s="116">
        <v>6.5</v>
      </c>
      <c r="V22" s="112">
        <v>6</v>
      </c>
      <c r="W22" s="112">
        <v>5.7</v>
      </c>
      <c r="X22" s="112">
        <v>8</v>
      </c>
      <c r="Y22" s="112">
        <v>6.4</v>
      </c>
      <c r="Z22" s="112">
        <v>7.2</v>
      </c>
      <c r="AA22" s="116">
        <v>8.9</v>
      </c>
      <c r="AB22" s="116">
        <v>7.4</v>
      </c>
      <c r="AC22" s="116">
        <v>6.5</v>
      </c>
      <c r="AD22" s="112">
        <v>7.6</v>
      </c>
      <c r="AE22" s="112">
        <v>7.9</v>
      </c>
      <c r="AF22" s="112">
        <v>7.8</v>
      </c>
      <c r="AG22" s="257">
        <f t="shared" si="2"/>
        <v>7.21</v>
      </c>
      <c r="AH22" s="377">
        <v>7</v>
      </c>
      <c r="AI22" s="377">
        <v>7</v>
      </c>
      <c r="AJ22" s="377">
        <v>6</v>
      </c>
      <c r="AK22" s="326">
        <f t="shared" si="1"/>
        <v>6.8</v>
      </c>
      <c r="AL22" s="85" t="str">
        <f t="shared" si="0"/>
        <v>TB- khá</v>
      </c>
      <c r="AM22" s="116" t="s">
        <v>311</v>
      </c>
      <c r="AN22" s="34"/>
      <c r="AO22" s="325">
        <v>6.9</v>
      </c>
    </row>
    <row r="23" spans="1:41" s="1" customFormat="1" ht="22.5" customHeight="1">
      <c r="A23" s="371">
        <v>14</v>
      </c>
      <c r="B23" s="143" t="s">
        <v>130</v>
      </c>
      <c r="C23" s="59" t="s">
        <v>7</v>
      </c>
      <c r="D23" s="147" t="s">
        <v>155</v>
      </c>
      <c r="E23" s="373">
        <v>8.5</v>
      </c>
      <c r="F23" s="112">
        <v>7</v>
      </c>
      <c r="G23" s="214">
        <v>6.8</v>
      </c>
      <c r="H23" s="229">
        <v>6.6</v>
      </c>
      <c r="I23" s="108">
        <v>9</v>
      </c>
      <c r="J23" s="153">
        <v>8.3</v>
      </c>
      <c r="K23" s="108">
        <v>6.5</v>
      </c>
      <c r="L23" s="229">
        <v>7.5</v>
      </c>
      <c r="M23" s="108">
        <v>7.3</v>
      </c>
      <c r="N23" s="108">
        <v>7.6</v>
      </c>
      <c r="O23" s="108">
        <v>6.8</v>
      </c>
      <c r="P23" s="108">
        <v>6.1</v>
      </c>
      <c r="Q23" s="108">
        <v>6</v>
      </c>
      <c r="R23" s="153">
        <v>6.6</v>
      </c>
      <c r="S23" s="154">
        <v>6.8</v>
      </c>
      <c r="T23" s="112">
        <v>5.4</v>
      </c>
      <c r="U23" s="116">
        <v>6.8</v>
      </c>
      <c r="V23" s="112">
        <v>6.2</v>
      </c>
      <c r="W23" s="112">
        <v>6.2</v>
      </c>
      <c r="X23" s="112">
        <v>7.7</v>
      </c>
      <c r="Y23" s="112">
        <v>5.6</v>
      </c>
      <c r="Z23" s="112">
        <v>5.9</v>
      </c>
      <c r="AA23" s="116">
        <v>8.7</v>
      </c>
      <c r="AB23" s="116">
        <v>7.2</v>
      </c>
      <c r="AC23" s="116">
        <v>6.2</v>
      </c>
      <c r="AD23" s="112">
        <v>6.1</v>
      </c>
      <c r="AE23" s="112">
        <v>6.3</v>
      </c>
      <c r="AF23" s="112">
        <v>7</v>
      </c>
      <c r="AG23" s="257">
        <f t="shared" si="2"/>
        <v>6.74</v>
      </c>
      <c r="AH23" s="377">
        <v>8</v>
      </c>
      <c r="AI23" s="377">
        <v>6</v>
      </c>
      <c r="AJ23" s="377">
        <v>6</v>
      </c>
      <c r="AK23" s="326">
        <f t="shared" si="1"/>
        <v>6.6</v>
      </c>
      <c r="AL23" s="85" t="str">
        <f t="shared" si="0"/>
        <v>TB- khá</v>
      </c>
      <c r="AM23" s="116" t="s">
        <v>311</v>
      </c>
      <c r="AN23" s="325"/>
      <c r="AO23" s="325"/>
    </row>
    <row r="24" spans="1:41" s="2" customFormat="1" ht="22.5" customHeight="1">
      <c r="A24" s="371">
        <v>15</v>
      </c>
      <c r="B24" s="143" t="s">
        <v>133</v>
      </c>
      <c r="C24" s="59" t="s">
        <v>134</v>
      </c>
      <c r="D24" s="381" t="s">
        <v>157</v>
      </c>
      <c r="E24" s="373">
        <v>7</v>
      </c>
      <c r="F24" s="112">
        <v>7</v>
      </c>
      <c r="G24" s="214">
        <v>5.8</v>
      </c>
      <c r="H24" s="108">
        <v>6</v>
      </c>
      <c r="I24" s="108">
        <v>8.1</v>
      </c>
      <c r="J24" s="375">
        <v>7.9</v>
      </c>
      <c r="K24" s="229">
        <v>8.1</v>
      </c>
      <c r="L24" s="229">
        <v>7.2</v>
      </c>
      <c r="M24" s="108">
        <v>7.7</v>
      </c>
      <c r="N24" s="108">
        <v>6.8</v>
      </c>
      <c r="O24" s="108">
        <v>5</v>
      </c>
      <c r="P24" s="108">
        <v>5.7</v>
      </c>
      <c r="Q24" s="108">
        <v>5.8</v>
      </c>
      <c r="R24" s="376">
        <v>5.2</v>
      </c>
      <c r="S24" s="154">
        <v>5.8</v>
      </c>
      <c r="T24" s="112">
        <v>5.7</v>
      </c>
      <c r="U24" s="116">
        <v>5.6</v>
      </c>
      <c r="V24" s="112">
        <v>5</v>
      </c>
      <c r="W24" s="112">
        <v>5.1</v>
      </c>
      <c r="X24" s="112">
        <v>5.7</v>
      </c>
      <c r="Y24" s="112">
        <v>5.2</v>
      </c>
      <c r="Z24" s="112">
        <v>6.3</v>
      </c>
      <c r="AA24" s="116">
        <v>5.7</v>
      </c>
      <c r="AB24" s="116">
        <v>5.3</v>
      </c>
      <c r="AC24" s="116">
        <v>5.1</v>
      </c>
      <c r="AD24" s="112">
        <v>5.6</v>
      </c>
      <c r="AE24" s="112">
        <v>6</v>
      </c>
      <c r="AF24" s="112">
        <v>5.2</v>
      </c>
      <c r="AG24" s="257">
        <f t="shared" si="2"/>
        <v>5.91</v>
      </c>
      <c r="AH24" s="377">
        <v>5</v>
      </c>
      <c r="AI24" s="377">
        <v>5.5</v>
      </c>
      <c r="AJ24" s="377">
        <v>5.5</v>
      </c>
      <c r="AK24" s="326">
        <f t="shared" si="1"/>
        <v>5.6</v>
      </c>
      <c r="AL24" s="85" t="str">
        <f t="shared" si="0"/>
        <v>Trung bình</v>
      </c>
      <c r="AM24" s="116" t="s">
        <v>311</v>
      </c>
      <c r="AN24" s="34"/>
      <c r="AO24" s="325"/>
    </row>
    <row r="25" spans="1:41" s="2" customFormat="1" ht="22.5" customHeight="1">
      <c r="A25" s="371">
        <v>16</v>
      </c>
      <c r="B25" s="143" t="s">
        <v>135</v>
      </c>
      <c r="C25" s="59" t="s">
        <v>136</v>
      </c>
      <c r="D25" s="372" t="s">
        <v>158</v>
      </c>
      <c r="E25" s="373">
        <v>8</v>
      </c>
      <c r="F25" s="112">
        <v>7</v>
      </c>
      <c r="G25" s="214">
        <v>7</v>
      </c>
      <c r="H25" s="108">
        <v>5.2</v>
      </c>
      <c r="I25" s="108">
        <v>7.5</v>
      </c>
      <c r="J25" s="375">
        <v>8.9</v>
      </c>
      <c r="K25" s="229">
        <v>8.3</v>
      </c>
      <c r="L25" s="108">
        <v>6</v>
      </c>
      <c r="M25" s="108">
        <v>6.8</v>
      </c>
      <c r="N25" s="108">
        <v>6.7</v>
      </c>
      <c r="O25" s="108">
        <v>5.2</v>
      </c>
      <c r="P25" s="108">
        <v>5.1</v>
      </c>
      <c r="Q25" s="108">
        <v>5.8</v>
      </c>
      <c r="R25" s="153">
        <v>5</v>
      </c>
      <c r="S25" s="384">
        <v>5</v>
      </c>
      <c r="T25" s="112">
        <v>5</v>
      </c>
      <c r="U25" s="116">
        <v>5.4</v>
      </c>
      <c r="V25" s="112">
        <v>5.5</v>
      </c>
      <c r="W25" s="112">
        <v>5.7</v>
      </c>
      <c r="X25" s="112">
        <v>6.8</v>
      </c>
      <c r="Y25" s="112">
        <v>5.6</v>
      </c>
      <c r="Z25" s="112">
        <v>5.6</v>
      </c>
      <c r="AA25" s="116">
        <v>7.7</v>
      </c>
      <c r="AB25" s="116">
        <v>5.9</v>
      </c>
      <c r="AC25" s="116">
        <v>5.3</v>
      </c>
      <c r="AD25" s="112">
        <v>6</v>
      </c>
      <c r="AE25" s="112">
        <v>6.2</v>
      </c>
      <c r="AF25" s="112">
        <v>6.1</v>
      </c>
      <c r="AG25" s="257">
        <f t="shared" si="2"/>
        <v>6.12</v>
      </c>
      <c r="AH25" s="377">
        <v>6</v>
      </c>
      <c r="AI25" s="377">
        <v>6</v>
      </c>
      <c r="AJ25" s="377">
        <v>5.5</v>
      </c>
      <c r="AK25" s="326">
        <f t="shared" si="1"/>
        <v>5.9</v>
      </c>
      <c r="AL25" s="85" t="str">
        <f t="shared" si="0"/>
        <v>Trung bình</v>
      </c>
      <c r="AM25" s="116" t="s">
        <v>311</v>
      </c>
      <c r="AN25" s="34"/>
      <c r="AO25" s="325"/>
    </row>
    <row r="26" spans="1:41" s="2" customFormat="1" ht="22.5" customHeight="1">
      <c r="A26" s="371">
        <v>17</v>
      </c>
      <c r="B26" s="143" t="s">
        <v>137</v>
      </c>
      <c r="C26" s="134" t="s">
        <v>138</v>
      </c>
      <c r="D26" s="372" t="s">
        <v>159</v>
      </c>
      <c r="E26" s="373">
        <v>7.5</v>
      </c>
      <c r="F26" s="112">
        <v>7</v>
      </c>
      <c r="G26" s="214">
        <v>7.5</v>
      </c>
      <c r="H26" s="108">
        <v>6.4</v>
      </c>
      <c r="I26" s="108">
        <v>9.1</v>
      </c>
      <c r="J26" s="375">
        <v>8.3</v>
      </c>
      <c r="K26" s="108">
        <v>6.1</v>
      </c>
      <c r="L26" s="229">
        <v>7.8</v>
      </c>
      <c r="M26" s="108">
        <v>7.7</v>
      </c>
      <c r="N26" s="108">
        <v>6.8</v>
      </c>
      <c r="O26" s="108">
        <v>5.6</v>
      </c>
      <c r="P26" s="125">
        <v>5</v>
      </c>
      <c r="Q26" s="108">
        <v>6.2</v>
      </c>
      <c r="R26" s="153">
        <v>5.7</v>
      </c>
      <c r="S26" s="154">
        <v>5.3</v>
      </c>
      <c r="T26" s="112">
        <v>5.8</v>
      </c>
      <c r="U26" s="116">
        <v>6.1</v>
      </c>
      <c r="V26" s="112">
        <v>6.2</v>
      </c>
      <c r="W26" s="112">
        <v>5.2</v>
      </c>
      <c r="X26" s="112">
        <v>7.5</v>
      </c>
      <c r="Y26" s="112">
        <v>6</v>
      </c>
      <c r="Z26" s="112">
        <v>6.4</v>
      </c>
      <c r="AA26" s="116">
        <v>7</v>
      </c>
      <c r="AB26" s="116">
        <v>5.9</v>
      </c>
      <c r="AC26" s="116">
        <v>6.2</v>
      </c>
      <c r="AD26" s="112">
        <v>6.4</v>
      </c>
      <c r="AE26" s="112">
        <v>6.4</v>
      </c>
      <c r="AF26" s="112">
        <v>6.8</v>
      </c>
      <c r="AG26" s="257">
        <f t="shared" si="2"/>
        <v>6.48</v>
      </c>
      <c r="AH26" s="377">
        <v>8.5</v>
      </c>
      <c r="AI26" s="377">
        <v>7</v>
      </c>
      <c r="AJ26" s="377">
        <v>5.5</v>
      </c>
      <c r="AK26" s="326">
        <f t="shared" si="1"/>
        <v>6.6</v>
      </c>
      <c r="AL26" s="85" t="str">
        <f t="shared" si="0"/>
        <v>TB- khá</v>
      </c>
      <c r="AM26" s="116" t="s">
        <v>311</v>
      </c>
      <c r="AN26" s="34"/>
      <c r="AO26" s="325"/>
    </row>
    <row r="27" spans="1:41" s="2" customFormat="1" ht="22.5" customHeight="1">
      <c r="A27" s="371">
        <v>18</v>
      </c>
      <c r="B27" s="143" t="s">
        <v>139</v>
      </c>
      <c r="C27" s="59" t="s">
        <v>138</v>
      </c>
      <c r="D27" s="381" t="s">
        <v>160</v>
      </c>
      <c r="E27" s="373">
        <v>8</v>
      </c>
      <c r="F27" s="112">
        <v>7</v>
      </c>
      <c r="G27" s="398">
        <v>7</v>
      </c>
      <c r="H27" s="108">
        <v>6.4</v>
      </c>
      <c r="I27" s="108">
        <v>8.4</v>
      </c>
      <c r="J27" s="375">
        <v>8.2</v>
      </c>
      <c r="K27" s="108">
        <v>5.9</v>
      </c>
      <c r="L27" s="229">
        <v>7.5</v>
      </c>
      <c r="M27" s="108">
        <v>7.6</v>
      </c>
      <c r="N27" s="108">
        <v>8</v>
      </c>
      <c r="O27" s="108">
        <v>5.2</v>
      </c>
      <c r="P27" s="320">
        <v>5.4</v>
      </c>
      <c r="Q27" s="108">
        <v>5.8</v>
      </c>
      <c r="R27" s="153">
        <v>5.1</v>
      </c>
      <c r="S27" s="384">
        <v>5.1</v>
      </c>
      <c r="T27" s="112">
        <v>5.2</v>
      </c>
      <c r="U27" s="112">
        <v>6</v>
      </c>
      <c r="V27" s="112">
        <v>5.8</v>
      </c>
      <c r="W27" s="112">
        <v>5</v>
      </c>
      <c r="X27" s="112">
        <v>7.4</v>
      </c>
      <c r="Y27" s="112">
        <v>5.6</v>
      </c>
      <c r="Z27" s="112">
        <v>5.6</v>
      </c>
      <c r="AA27" s="116">
        <v>7.7</v>
      </c>
      <c r="AB27" s="116">
        <v>5.9</v>
      </c>
      <c r="AC27" s="116">
        <v>5.9</v>
      </c>
      <c r="AD27" s="112">
        <v>6.3</v>
      </c>
      <c r="AE27" s="112">
        <v>6</v>
      </c>
      <c r="AF27" s="112">
        <v>6</v>
      </c>
      <c r="AG27" s="257">
        <f t="shared" si="2"/>
        <v>6.25</v>
      </c>
      <c r="AH27" s="377">
        <v>7.5</v>
      </c>
      <c r="AI27" s="377">
        <v>7</v>
      </c>
      <c r="AJ27" s="377">
        <v>6</v>
      </c>
      <c r="AK27" s="326">
        <f t="shared" si="1"/>
        <v>6.5</v>
      </c>
      <c r="AL27" s="85" t="str">
        <f t="shared" si="0"/>
        <v>TB- khá</v>
      </c>
      <c r="AM27" s="116" t="s">
        <v>311</v>
      </c>
      <c r="AN27" s="34"/>
      <c r="AO27" s="325">
        <v>6.4</v>
      </c>
    </row>
    <row r="28" spans="18:40" s="2" customFormat="1" ht="24" customHeight="1">
      <c r="R28" s="395"/>
      <c r="S28" s="396"/>
      <c r="T28" s="522" t="s">
        <v>315</v>
      </c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393"/>
      <c r="AF28" s="392"/>
      <c r="AG28" s="392"/>
      <c r="AH28" s="392"/>
      <c r="AI28" s="394"/>
      <c r="AJ28" s="392"/>
      <c r="AK28" s="389"/>
      <c r="AL28" s="390"/>
      <c r="AM28" s="388"/>
      <c r="AN28" s="391"/>
    </row>
    <row r="29" spans="18:36" s="2" customFormat="1" ht="19.5" customHeight="1">
      <c r="R29" s="65"/>
      <c r="S29" s="65"/>
      <c r="T29" s="46"/>
      <c r="U29" s="47"/>
      <c r="V29" s="47"/>
      <c r="W29" s="40"/>
      <c r="X29" s="65"/>
      <c r="Y29" s="65"/>
      <c r="Z29" s="397"/>
      <c r="AA29" s="65"/>
      <c r="AB29" s="65"/>
      <c r="AC29" s="65"/>
      <c r="AD29" s="65"/>
      <c r="AE29" s="65"/>
      <c r="AF29" s="65"/>
      <c r="AG29" s="65"/>
      <c r="AH29" s="397"/>
      <c r="AI29" s="65"/>
      <c r="AJ29" s="65"/>
    </row>
    <row r="30" spans="18:47" ht="16.5">
      <c r="R30" s="53"/>
      <c r="S30" s="53"/>
      <c r="T30" s="523" t="s">
        <v>312</v>
      </c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G30" s="523" t="s">
        <v>313</v>
      </c>
      <c r="AH30" s="523"/>
      <c r="AI30" s="523"/>
      <c r="AJ30" s="523"/>
      <c r="AK30" s="523"/>
      <c r="AL30" s="523"/>
      <c r="AM30" s="523"/>
      <c r="AN30" s="523"/>
      <c r="AO30" s="386"/>
      <c r="AP30" s="386"/>
      <c r="AQ30" s="386"/>
      <c r="AR30" s="386"/>
      <c r="AS30" s="386"/>
      <c r="AT30" s="386"/>
      <c r="AU30" s="386"/>
    </row>
    <row r="31" spans="30:34" ht="22.5" customHeight="1">
      <c r="AD31" s="19"/>
      <c r="AF31" s="19"/>
      <c r="AH31" s="93"/>
    </row>
    <row r="32" spans="30:34" ht="22.5" customHeight="1">
      <c r="AD32" s="19"/>
      <c r="AF32" s="19"/>
      <c r="AH32" s="93"/>
    </row>
    <row r="33" spans="30:34" ht="12.75">
      <c r="AD33" s="19"/>
      <c r="AF33" s="19"/>
      <c r="AH33" s="93"/>
    </row>
    <row r="34" spans="30:34" ht="12.75">
      <c r="AD34" s="19"/>
      <c r="AF34" s="19"/>
      <c r="AH34" s="93"/>
    </row>
    <row r="35" spans="20:47" ht="18.75">
      <c r="T35" s="525" t="s">
        <v>99</v>
      </c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G35" s="525" t="s">
        <v>314</v>
      </c>
      <c r="AH35" s="525"/>
      <c r="AI35" s="525"/>
      <c r="AJ35" s="525"/>
      <c r="AK35" s="525"/>
      <c r="AL35" s="525"/>
      <c r="AM35" s="525"/>
      <c r="AN35" s="525"/>
      <c r="AO35" s="387"/>
      <c r="AP35" s="387"/>
      <c r="AQ35" s="387"/>
      <c r="AR35" s="387"/>
      <c r="AS35" s="387"/>
      <c r="AT35" s="387"/>
      <c r="AU35" s="387"/>
    </row>
    <row r="36" spans="20:35" ht="22.5" customHeight="1"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</row>
  </sheetData>
  <sheetProtection/>
  <mergeCells count="14">
    <mergeCell ref="T36:AI36"/>
    <mergeCell ref="AG35:AN35"/>
    <mergeCell ref="T35:AD35"/>
    <mergeCell ref="A2:D2"/>
    <mergeCell ref="A7:A9"/>
    <mergeCell ref="B7:C9"/>
    <mergeCell ref="D7:D9"/>
    <mergeCell ref="E1:Q1"/>
    <mergeCell ref="E2:Q2"/>
    <mergeCell ref="A5:Q5"/>
    <mergeCell ref="T28:AD28"/>
    <mergeCell ref="AG30:AN30"/>
    <mergeCell ref="T30:AD30"/>
    <mergeCell ref="A1:D1"/>
  </mergeCells>
  <printOptions/>
  <pageMargins left="0.51" right="0.28" top="0.49" bottom="0.45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9"/>
  <sheetViews>
    <sheetView zoomScalePageLayoutView="0" workbookViewId="0" topLeftCell="F4">
      <selection activeCell="AI12" sqref="AI12"/>
    </sheetView>
  </sheetViews>
  <sheetFormatPr defaultColWidth="9.33203125" defaultRowHeight="12.75"/>
  <cols>
    <col min="1" max="1" width="5.5" style="1" customWidth="1"/>
    <col min="2" max="2" width="19.33203125" style="1" customWidth="1"/>
    <col min="3" max="3" width="10.33203125" style="1" customWidth="1"/>
    <col min="4" max="4" width="8.83203125" style="1" customWidth="1"/>
    <col min="5" max="5" width="17.33203125" style="1" customWidth="1"/>
    <col min="6" max="6" width="6.66015625" style="1" customWidth="1"/>
    <col min="7" max="7" width="5.5" style="1" customWidth="1"/>
    <col min="8" max="14" width="6.66015625" style="1" customWidth="1"/>
    <col min="15" max="15" width="7" style="1" customWidth="1"/>
    <col min="16" max="16" width="11.5" style="1" customWidth="1"/>
    <col min="17" max="19" width="7.5" style="1" customWidth="1"/>
    <col min="20" max="20" width="7.33203125" style="1" customWidth="1"/>
    <col min="21" max="21" width="6.33203125" style="1" customWidth="1"/>
    <col min="22" max="22" width="7.66015625" style="1" customWidth="1"/>
    <col min="23" max="24" width="7.5" style="1" customWidth="1"/>
    <col min="25" max="25" width="9.5" style="1" customWidth="1"/>
    <col min="26" max="27" width="7.83203125" style="1" customWidth="1"/>
    <col min="28" max="31" width="6.83203125" style="1" customWidth="1"/>
    <col min="32" max="32" width="7.33203125" style="1" customWidth="1"/>
    <col min="33" max="33" width="10.66015625" style="1" customWidth="1"/>
    <col min="34" max="16384" width="9.33203125" style="1" customWidth="1"/>
  </cols>
  <sheetData>
    <row r="1" spans="1:34" ht="16.5">
      <c r="A1" s="544" t="s">
        <v>63</v>
      </c>
      <c r="B1" s="544"/>
      <c r="C1" s="544"/>
      <c r="D1" s="544"/>
      <c r="E1" s="544"/>
      <c r="F1" s="81"/>
      <c r="G1" s="81"/>
      <c r="H1" s="549" t="s">
        <v>14</v>
      </c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</row>
    <row r="2" spans="1:34" ht="16.5">
      <c r="A2" s="545" t="s">
        <v>62</v>
      </c>
      <c r="B2" s="545"/>
      <c r="C2" s="545"/>
      <c r="D2" s="545"/>
      <c r="E2" s="545"/>
      <c r="F2" s="82"/>
      <c r="G2" s="82"/>
      <c r="H2" s="549" t="s">
        <v>12</v>
      </c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</row>
    <row r="3" spans="1:7" ht="15.75">
      <c r="A3" s="545" t="s">
        <v>15</v>
      </c>
      <c r="B3" s="545"/>
      <c r="C3" s="545"/>
      <c r="D3" s="545"/>
      <c r="E3" s="545"/>
      <c r="F3" s="82"/>
      <c r="G3" s="82"/>
    </row>
    <row r="4" spans="1:7" ht="12.75">
      <c r="A4" s="19"/>
      <c r="B4" s="19"/>
      <c r="C4" s="19"/>
      <c r="D4" s="19"/>
      <c r="E4" s="19"/>
      <c r="F4" s="19"/>
      <c r="G4" s="19"/>
    </row>
    <row r="5" spans="1:7" ht="12.75">
      <c r="A5" s="19"/>
      <c r="B5" s="19"/>
      <c r="C5" s="19"/>
      <c r="D5" s="19"/>
      <c r="E5" s="19"/>
      <c r="F5" s="19"/>
      <c r="G5" s="19"/>
    </row>
    <row r="6" spans="1:34" s="2" customFormat="1" ht="20.25">
      <c r="A6" s="550" t="s">
        <v>16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</row>
    <row r="7" spans="1:34" s="45" customFormat="1" ht="20.25">
      <c r="A7" s="550" t="s">
        <v>258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</row>
    <row r="8" s="2" customFormat="1" ht="15.75">
      <c r="B8" s="21"/>
    </row>
    <row r="9" spans="1:34" s="3" customFormat="1" ht="27.75" customHeight="1">
      <c r="A9" s="526" t="s">
        <v>1</v>
      </c>
      <c r="B9" s="532" t="s">
        <v>17</v>
      </c>
      <c r="C9" s="533"/>
      <c r="D9" s="546" t="s">
        <v>89</v>
      </c>
      <c r="E9" s="526" t="s">
        <v>11</v>
      </c>
      <c r="F9" s="538" t="s">
        <v>307</v>
      </c>
      <c r="G9" s="539"/>
      <c r="H9" s="539"/>
      <c r="I9" s="539"/>
      <c r="J9" s="539"/>
      <c r="K9" s="539"/>
      <c r="L9" s="539"/>
      <c r="M9" s="539"/>
      <c r="N9" s="539"/>
      <c r="O9" s="540"/>
      <c r="P9" s="529" t="s">
        <v>18</v>
      </c>
      <c r="Q9" s="530" t="s">
        <v>308</v>
      </c>
      <c r="R9" s="530"/>
      <c r="S9" s="530"/>
      <c r="T9" s="530"/>
      <c r="U9" s="530"/>
      <c r="V9" s="530"/>
      <c r="W9" s="530"/>
      <c r="X9" s="531"/>
      <c r="Y9" s="529" t="s">
        <v>102</v>
      </c>
      <c r="Z9" s="541" t="s">
        <v>309</v>
      </c>
      <c r="AA9" s="542"/>
      <c r="AB9" s="542"/>
      <c r="AC9" s="542"/>
      <c r="AD9" s="542"/>
      <c r="AE9" s="542"/>
      <c r="AF9" s="543"/>
      <c r="AG9" s="478" t="s">
        <v>276</v>
      </c>
      <c r="AH9" s="551" t="s">
        <v>2</v>
      </c>
    </row>
    <row r="10" spans="1:34" s="3" customFormat="1" ht="140.25" customHeight="1">
      <c r="A10" s="527"/>
      <c r="B10" s="534"/>
      <c r="C10" s="535"/>
      <c r="D10" s="547"/>
      <c r="E10" s="527"/>
      <c r="F10" s="57" t="s">
        <v>92</v>
      </c>
      <c r="G10" s="87" t="s">
        <v>21</v>
      </c>
      <c r="H10" s="73" t="s">
        <v>30</v>
      </c>
      <c r="I10" s="180" t="s">
        <v>257</v>
      </c>
      <c r="J10" s="87" t="s">
        <v>65</v>
      </c>
      <c r="K10" s="87" t="s">
        <v>25</v>
      </c>
      <c r="L10" s="87" t="s">
        <v>269</v>
      </c>
      <c r="M10" s="80" t="s">
        <v>67</v>
      </c>
      <c r="N10" s="152" t="s">
        <v>270</v>
      </c>
      <c r="O10" s="87" t="s">
        <v>64</v>
      </c>
      <c r="P10" s="529"/>
      <c r="Q10" s="87" t="s">
        <v>288</v>
      </c>
      <c r="R10" s="87" t="s">
        <v>287</v>
      </c>
      <c r="S10" s="80" t="s">
        <v>272</v>
      </c>
      <c r="T10" s="298" t="s">
        <v>273</v>
      </c>
      <c r="U10" s="87" t="s">
        <v>100</v>
      </c>
      <c r="V10" s="87" t="s">
        <v>26</v>
      </c>
      <c r="W10" s="80" t="s">
        <v>271</v>
      </c>
      <c r="X10" s="80" t="s">
        <v>66</v>
      </c>
      <c r="Y10" s="529"/>
      <c r="Z10" s="359" t="s">
        <v>68</v>
      </c>
      <c r="AA10" s="26" t="s">
        <v>277</v>
      </c>
      <c r="AB10" s="265" t="s">
        <v>274</v>
      </c>
      <c r="AC10" s="305" t="s">
        <v>280</v>
      </c>
      <c r="AD10" s="28" t="s">
        <v>279</v>
      </c>
      <c r="AE10" s="26" t="s">
        <v>278</v>
      </c>
      <c r="AF10" s="360" t="s">
        <v>275</v>
      </c>
      <c r="AG10" s="479"/>
      <c r="AH10" s="552"/>
    </row>
    <row r="11" spans="1:34" s="3" customFormat="1" ht="15" customHeight="1">
      <c r="A11" s="527"/>
      <c r="B11" s="534"/>
      <c r="C11" s="535"/>
      <c r="D11" s="547"/>
      <c r="E11" s="527"/>
      <c r="F11" s="26">
        <v>30</v>
      </c>
      <c r="G11" s="80">
        <v>45</v>
      </c>
      <c r="H11" s="80">
        <v>30</v>
      </c>
      <c r="I11" s="181">
        <v>30</v>
      </c>
      <c r="J11" s="106">
        <v>45</v>
      </c>
      <c r="K11" s="106">
        <v>90</v>
      </c>
      <c r="L11" s="80">
        <v>30</v>
      </c>
      <c r="M11" s="106">
        <v>75</v>
      </c>
      <c r="N11" s="106">
        <v>30</v>
      </c>
      <c r="O11" s="170">
        <v>45</v>
      </c>
      <c r="P11" s="529"/>
      <c r="Q11" s="80">
        <v>30</v>
      </c>
      <c r="R11" s="80">
        <v>60</v>
      </c>
      <c r="S11" s="106">
        <v>60</v>
      </c>
      <c r="T11" s="106">
        <v>90</v>
      </c>
      <c r="U11" s="80">
        <v>30</v>
      </c>
      <c r="V11" s="80">
        <v>15</v>
      </c>
      <c r="W11" s="106">
        <v>45</v>
      </c>
      <c r="X11" s="106">
        <v>105</v>
      </c>
      <c r="Y11" s="529"/>
      <c r="Z11" s="358">
        <v>105</v>
      </c>
      <c r="AA11" s="24">
        <v>120</v>
      </c>
      <c r="AB11" s="266">
        <v>120</v>
      </c>
      <c r="AC11" s="306">
        <v>320</v>
      </c>
      <c r="AD11" s="24">
        <v>60</v>
      </c>
      <c r="AE11" s="24">
        <v>105</v>
      </c>
      <c r="AF11" s="361">
        <v>90</v>
      </c>
      <c r="AG11" s="480"/>
      <c r="AH11" s="553"/>
    </row>
    <row r="12" spans="1:34" s="3" customFormat="1" ht="18.75" customHeight="1">
      <c r="A12" s="528"/>
      <c r="B12" s="536"/>
      <c r="C12" s="537"/>
      <c r="D12" s="548"/>
      <c r="E12" s="528"/>
      <c r="F12" s="26">
        <v>2</v>
      </c>
      <c r="G12" s="80">
        <v>3</v>
      </c>
      <c r="H12" s="80">
        <v>2</v>
      </c>
      <c r="I12" s="181">
        <v>1</v>
      </c>
      <c r="J12" s="106">
        <v>3</v>
      </c>
      <c r="K12" s="106">
        <v>6</v>
      </c>
      <c r="L12" s="80">
        <v>2</v>
      </c>
      <c r="M12" s="106">
        <v>3</v>
      </c>
      <c r="N12" s="106">
        <v>2</v>
      </c>
      <c r="O12" s="171">
        <v>3</v>
      </c>
      <c r="P12" s="80">
        <f>SUM(H12:O12)</f>
        <v>22</v>
      </c>
      <c r="Q12" s="80">
        <v>2</v>
      </c>
      <c r="R12" s="80">
        <v>2</v>
      </c>
      <c r="S12" s="106">
        <v>4</v>
      </c>
      <c r="T12" s="106">
        <v>4</v>
      </c>
      <c r="U12" s="80">
        <v>2</v>
      </c>
      <c r="V12" s="80">
        <v>1</v>
      </c>
      <c r="W12" s="106">
        <v>2</v>
      </c>
      <c r="X12" s="106">
        <v>3</v>
      </c>
      <c r="Y12" s="80">
        <f>SUM(Q12:X12)</f>
        <v>20</v>
      </c>
      <c r="Z12" s="358">
        <v>3</v>
      </c>
      <c r="AA12" s="24">
        <v>4</v>
      </c>
      <c r="AB12" s="266">
        <v>4</v>
      </c>
      <c r="AC12" s="306">
        <v>7</v>
      </c>
      <c r="AD12" s="24">
        <v>3</v>
      </c>
      <c r="AE12" s="24">
        <v>5</v>
      </c>
      <c r="AF12" s="361">
        <v>4</v>
      </c>
      <c r="AG12" s="28">
        <f>SUM(N12:AB12)</f>
        <v>78</v>
      </c>
      <c r="AH12" s="219"/>
    </row>
    <row r="13" spans="1:34" s="3" customFormat="1" ht="21.75" customHeight="1">
      <c r="A13" s="43">
        <v>1</v>
      </c>
      <c r="B13" s="148" t="s">
        <v>215</v>
      </c>
      <c r="C13" s="141" t="s">
        <v>216</v>
      </c>
      <c r="D13" s="29" t="s">
        <v>0</v>
      </c>
      <c r="E13" s="150" t="s">
        <v>82</v>
      </c>
      <c r="F13" s="41">
        <v>8</v>
      </c>
      <c r="G13" s="27">
        <v>7</v>
      </c>
      <c r="H13" s="20">
        <v>6.4</v>
      </c>
      <c r="I13" s="20">
        <v>7.3</v>
      </c>
      <c r="J13" s="20">
        <v>7</v>
      </c>
      <c r="K13" s="20">
        <v>5.6</v>
      </c>
      <c r="L13" s="41">
        <v>7.2</v>
      </c>
      <c r="M13" s="20">
        <v>6.5</v>
      </c>
      <c r="N13" s="20">
        <v>7.6</v>
      </c>
      <c r="O13" s="27">
        <v>6.4</v>
      </c>
      <c r="P13" s="84">
        <f aca="true" t="shared" si="0" ref="P13:P30">SUMPRODUCT($H$12:$O$12,H13:O13)/$P$12</f>
        <v>6.5</v>
      </c>
      <c r="Q13" s="20">
        <v>5.7</v>
      </c>
      <c r="R13" s="20">
        <v>7.2</v>
      </c>
      <c r="S13" s="20">
        <v>5.8</v>
      </c>
      <c r="T13" s="20">
        <v>6.8</v>
      </c>
      <c r="U13" s="77">
        <v>6.6</v>
      </c>
      <c r="V13" s="41">
        <v>8.3</v>
      </c>
      <c r="W13" s="20">
        <v>7.4</v>
      </c>
      <c r="X13" s="76">
        <v>7.6</v>
      </c>
      <c r="Y13" s="84">
        <f>SUMPRODUCT($Q$12:$X$12,Q13:X13)/$Y$12</f>
        <v>6.765000000000001</v>
      </c>
      <c r="Z13" s="20">
        <v>6.2</v>
      </c>
      <c r="AA13" s="30">
        <v>7.1</v>
      </c>
      <c r="AB13" s="267">
        <v>6.1</v>
      </c>
      <c r="AC13" s="307">
        <v>6.6</v>
      </c>
      <c r="AD13" s="30">
        <v>6.2</v>
      </c>
      <c r="AE13" s="30">
        <v>6.8</v>
      </c>
      <c r="AF13" s="30">
        <v>5.8</v>
      </c>
      <c r="AG13" s="20"/>
      <c r="AH13" s="219"/>
    </row>
    <row r="14" spans="1:34" s="178" customFormat="1" ht="21.75" customHeight="1">
      <c r="A14" s="175">
        <v>2</v>
      </c>
      <c r="B14" s="158" t="s">
        <v>240</v>
      </c>
      <c r="C14" s="159" t="s">
        <v>216</v>
      </c>
      <c r="D14" s="176" t="s">
        <v>0</v>
      </c>
      <c r="E14" s="168">
        <v>37106</v>
      </c>
      <c r="F14" s="221">
        <v>8</v>
      </c>
      <c r="G14" s="161">
        <v>0</v>
      </c>
      <c r="H14" s="162">
        <v>7.6</v>
      </c>
      <c r="I14" s="163" t="s">
        <v>69</v>
      </c>
      <c r="J14" s="162">
        <v>7.5</v>
      </c>
      <c r="K14" s="162" t="s">
        <v>69</v>
      </c>
      <c r="L14" s="221" t="s">
        <v>69</v>
      </c>
      <c r="M14" s="162" t="s">
        <v>69</v>
      </c>
      <c r="N14" s="162">
        <v>0</v>
      </c>
      <c r="O14" s="161">
        <v>6.4</v>
      </c>
      <c r="P14" s="164">
        <f t="shared" si="0"/>
        <v>2.5863636363636364</v>
      </c>
      <c r="Q14" s="244" t="s">
        <v>259</v>
      </c>
      <c r="R14" s="245"/>
      <c r="S14" s="162"/>
      <c r="T14" s="162">
        <v>0</v>
      </c>
      <c r="U14" s="246">
        <v>0</v>
      </c>
      <c r="V14" s="246">
        <v>0</v>
      </c>
      <c r="W14" s="162">
        <v>0</v>
      </c>
      <c r="X14" s="162">
        <v>0</v>
      </c>
      <c r="Y14" s="164"/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6">
        <v>0</v>
      </c>
      <c r="AF14" s="166">
        <v>0</v>
      </c>
      <c r="AG14" s="162"/>
      <c r="AH14" s="220"/>
    </row>
    <row r="15" spans="1:34" s="178" customFormat="1" ht="21.75" customHeight="1">
      <c r="A15" s="175">
        <v>3</v>
      </c>
      <c r="B15" s="189" t="s">
        <v>217</v>
      </c>
      <c r="C15" s="159" t="s">
        <v>218</v>
      </c>
      <c r="D15" s="176" t="s">
        <v>0</v>
      </c>
      <c r="E15" s="160" t="s">
        <v>231</v>
      </c>
      <c r="F15" s="221">
        <v>7</v>
      </c>
      <c r="G15" s="161">
        <v>8</v>
      </c>
      <c r="H15" s="162">
        <v>8.2</v>
      </c>
      <c r="I15" s="162">
        <v>7.1</v>
      </c>
      <c r="J15" s="162">
        <v>7.8</v>
      </c>
      <c r="K15" s="162">
        <v>7.7</v>
      </c>
      <c r="L15" s="221">
        <v>8.5</v>
      </c>
      <c r="M15" s="162">
        <v>7.1</v>
      </c>
      <c r="N15" s="162">
        <v>7.8</v>
      </c>
      <c r="O15" s="161">
        <v>7.7</v>
      </c>
      <c r="P15" s="164">
        <f t="shared" si="0"/>
        <v>7.731818181818181</v>
      </c>
      <c r="Q15" s="162">
        <v>7.7</v>
      </c>
      <c r="R15" s="162">
        <v>6.7</v>
      </c>
      <c r="S15" s="162">
        <v>6.1</v>
      </c>
      <c r="T15" s="231">
        <v>4</v>
      </c>
      <c r="U15" s="293">
        <v>6.9</v>
      </c>
      <c r="V15" s="221">
        <v>9.2</v>
      </c>
      <c r="W15" s="162">
        <v>8.3</v>
      </c>
      <c r="X15" s="231">
        <v>3</v>
      </c>
      <c r="Y15" s="164">
        <f>SUMPRODUCT($Q$12:$X$12,Q15:X15)/$Y$12</f>
        <v>5.890000000000001</v>
      </c>
      <c r="Z15" s="162">
        <v>0</v>
      </c>
      <c r="AA15" s="166">
        <v>0</v>
      </c>
      <c r="AB15" s="166">
        <v>0</v>
      </c>
      <c r="AC15" s="166">
        <v>0</v>
      </c>
      <c r="AD15" s="166">
        <v>0</v>
      </c>
      <c r="AE15" s="166">
        <v>0</v>
      </c>
      <c r="AF15" s="166">
        <v>0</v>
      </c>
      <c r="AG15" s="162"/>
      <c r="AH15" s="220"/>
    </row>
    <row r="16" spans="1:34" s="3" customFormat="1" ht="21.75" customHeight="1">
      <c r="A16" s="43">
        <v>4</v>
      </c>
      <c r="B16" s="148" t="s">
        <v>219</v>
      </c>
      <c r="C16" s="142" t="s">
        <v>220</v>
      </c>
      <c r="D16" s="29" t="s">
        <v>0</v>
      </c>
      <c r="E16" s="150" t="s">
        <v>232</v>
      </c>
      <c r="F16" s="41">
        <v>8</v>
      </c>
      <c r="G16" s="27">
        <v>8</v>
      </c>
      <c r="H16" s="20">
        <v>6.4</v>
      </c>
      <c r="I16" s="20">
        <v>8.2</v>
      </c>
      <c r="J16" s="20">
        <v>7.8</v>
      </c>
      <c r="K16" s="20">
        <v>7.1</v>
      </c>
      <c r="L16" s="41">
        <v>8.1</v>
      </c>
      <c r="M16" s="20">
        <v>7.1</v>
      </c>
      <c r="N16" s="20">
        <v>8.2</v>
      </c>
      <c r="O16" s="27">
        <v>7</v>
      </c>
      <c r="P16" s="83">
        <f t="shared" si="0"/>
        <v>7.359090909090909</v>
      </c>
      <c r="Q16" s="20">
        <v>6.1</v>
      </c>
      <c r="R16" s="20">
        <v>7.1</v>
      </c>
      <c r="S16" s="20">
        <v>6.8</v>
      </c>
      <c r="T16" s="20">
        <v>8.2</v>
      </c>
      <c r="U16" s="41">
        <v>6.1</v>
      </c>
      <c r="V16" s="41">
        <v>9.3</v>
      </c>
      <c r="W16" s="20">
        <v>8.3</v>
      </c>
      <c r="X16" s="76">
        <v>7.3</v>
      </c>
      <c r="Y16" s="84">
        <f>SUMPRODUCT($Q$12:$X$12,Q16:X16)/$Y$12</f>
        <v>7.32</v>
      </c>
      <c r="Z16" s="20">
        <v>7.9</v>
      </c>
      <c r="AA16" s="30">
        <v>6.5</v>
      </c>
      <c r="AB16" s="267">
        <v>6.7</v>
      </c>
      <c r="AC16" s="307">
        <v>7.4</v>
      </c>
      <c r="AD16" s="30">
        <v>8</v>
      </c>
      <c r="AE16" s="30">
        <v>7.4</v>
      </c>
      <c r="AF16" s="30">
        <v>6.7</v>
      </c>
      <c r="AG16" s="20"/>
      <c r="AH16" s="219"/>
    </row>
    <row r="17" spans="1:34" s="3" customFormat="1" ht="21.75" customHeight="1">
      <c r="A17" s="43">
        <v>5</v>
      </c>
      <c r="B17" s="149" t="s">
        <v>221</v>
      </c>
      <c r="C17" s="142" t="s">
        <v>222</v>
      </c>
      <c r="D17" s="29" t="s">
        <v>0</v>
      </c>
      <c r="E17" s="151" t="s">
        <v>233</v>
      </c>
      <c r="F17" s="41">
        <v>7</v>
      </c>
      <c r="G17" s="27">
        <v>7</v>
      </c>
      <c r="H17" s="20">
        <v>7</v>
      </c>
      <c r="I17" s="20">
        <v>7.1</v>
      </c>
      <c r="J17" s="20">
        <v>8.4</v>
      </c>
      <c r="K17" s="20">
        <v>7.9</v>
      </c>
      <c r="L17" s="41">
        <v>8</v>
      </c>
      <c r="M17" s="20">
        <v>7.4</v>
      </c>
      <c r="N17" s="20">
        <v>7.6</v>
      </c>
      <c r="O17" s="27">
        <v>8.4</v>
      </c>
      <c r="P17" s="83">
        <f t="shared" si="0"/>
        <v>7.831818181818182</v>
      </c>
      <c r="Q17" s="20">
        <v>7.1</v>
      </c>
      <c r="R17" s="20">
        <v>6.1</v>
      </c>
      <c r="S17" s="20">
        <v>6.6</v>
      </c>
      <c r="T17" s="20">
        <v>6.8</v>
      </c>
      <c r="U17" s="41">
        <v>6.1</v>
      </c>
      <c r="V17" s="41">
        <v>8.9</v>
      </c>
      <c r="W17" s="20">
        <v>8.3</v>
      </c>
      <c r="X17" s="20">
        <v>6</v>
      </c>
      <c r="Y17" s="84">
        <f>SUMPRODUCT($Q$12:$X$12,Q17:X17)/$Y$12</f>
        <v>6.785000000000001</v>
      </c>
      <c r="Z17" s="20">
        <v>7.4</v>
      </c>
      <c r="AA17" s="30">
        <v>7.8</v>
      </c>
      <c r="AB17" s="267">
        <v>7.1</v>
      </c>
      <c r="AC17" s="307">
        <v>7.4</v>
      </c>
      <c r="AD17" s="30">
        <v>8</v>
      </c>
      <c r="AE17" s="30">
        <v>7.7</v>
      </c>
      <c r="AF17" s="30">
        <v>6.7</v>
      </c>
      <c r="AG17" s="20"/>
      <c r="AH17" s="219"/>
    </row>
    <row r="18" spans="1:34" s="178" customFormat="1" ht="21.75" customHeight="1">
      <c r="A18" s="175">
        <v>6</v>
      </c>
      <c r="B18" s="189" t="s">
        <v>241</v>
      </c>
      <c r="C18" s="159" t="s">
        <v>242</v>
      </c>
      <c r="D18" s="176" t="s">
        <v>0</v>
      </c>
      <c r="E18" s="160">
        <v>35980</v>
      </c>
      <c r="F18" s="221">
        <v>5.5</v>
      </c>
      <c r="G18" s="161">
        <v>9.1</v>
      </c>
      <c r="H18" s="162">
        <v>5.7</v>
      </c>
      <c r="I18" s="163" t="s">
        <v>69</v>
      </c>
      <c r="J18" s="163">
        <v>0</v>
      </c>
      <c r="K18" s="163" t="s">
        <v>69</v>
      </c>
      <c r="L18" s="221" t="s">
        <v>69</v>
      </c>
      <c r="M18" s="162" t="s">
        <v>69</v>
      </c>
      <c r="N18" s="162">
        <v>0</v>
      </c>
      <c r="O18" s="169" t="s">
        <v>256</v>
      </c>
      <c r="P18" s="164">
        <f t="shared" si="0"/>
        <v>0.5181818181818182</v>
      </c>
      <c r="Q18" s="244" t="s">
        <v>259</v>
      </c>
      <c r="R18" s="245"/>
      <c r="S18" s="162"/>
      <c r="T18" s="162">
        <v>0</v>
      </c>
      <c r="U18" s="246"/>
      <c r="V18" s="246">
        <v>0</v>
      </c>
      <c r="W18" s="162">
        <v>0</v>
      </c>
      <c r="X18" s="162">
        <v>0</v>
      </c>
      <c r="Y18" s="164"/>
      <c r="Z18" s="162">
        <v>0</v>
      </c>
      <c r="AA18" s="166">
        <v>0</v>
      </c>
      <c r="AB18" s="264">
        <v>0</v>
      </c>
      <c r="AC18" s="304">
        <v>0</v>
      </c>
      <c r="AD18" s="166">
        <v>0</v>
      </c>
      <c r="AE18" s="166">
        <v>0</v>
      </c>
      <c r="AF18" s="166">
        <v>0</v>
      </c>
      <c r="AG18" s="162"/>
      <c r="AH18" s="220"/>
    </row>
    <row r="19" spans="1:34" s="178" customFormat="1" ht="21.75" customHeight="1">
      <c r="A19" s="175">
        <v>7</v>
      </c>
      <c r="B19" s="158" t="s">
        <v>243</v>
      </c>
      <c r="C19" s="159" t="s">
        <v>244</v>
      </c>
      <c r="D19" s="176" t="s">
        <v>0</v>
      </c>
      <c r="E19" s="160">
        <v>34433</v>
      </c>
      <c r="F19" s="221">
        <v>7</v>
      </c>
      <c r="G19" s="161">
        <v>7</v>
      </c>
      <c r="H19" s="162">
        <v>7</v>
      </c>
      <c r="I19" s="162">
        <v>7.6</v>
      </c>
      <c r="J19" s="162">
        <v>7.1</v>
      </c>
      <c r="K19" s="162">
        <v>7.7</v>
      </c>
      <c r="L19" s="221">
        <v>7.8</v>
      </c>
      <c r="M19" s="162">
        <v>6.5</v>
      </c>
      <c r="N19" s="162">
        <v>7.6</v>
      </c>
      <c r="O19" s="161">
        <v>6.9</v>
      </c>
      <c r="P19" s="164">
        <f t="shared" si="0"/>
        <v>7.277272727272726</v>
      </c>
      <c r="Q19" s="162">
        <v>7.2</v>
      </c>
      <c r="R19" s="162">
        <v>6.2</v>
      </c>
      <c r="S19" s="231">
        <v>5.9</v>
      </c>
      <c r="T19" s="162">
        <v>6.9</v>
      </c>
      <c r="U19" s="293">
        <v>7.3</v>
      </c>
      <c r="V19" s="221">
        <v>8.9</v>
      </c>
      <c r="W19" s="162">
        <v>8.3</v>
      </c>
      <c r="X19" s="231">
        <v>6.3</v>
      </c>
      <c r="Y19" s="164">
        <f>SUMPRODUCT($Q$12:$X$12,Q19:X19)/$Y$12</f>
        <v>6.85</v>
      </c>
      <c r="Z19" s="163">
        <v>2.6</v>
      </c>
      <c r="AA19" s="166">
        <v>7.2</v>
      </c>
      <c r="AB19" s="328">
        <v>7</v>
      </c>
      <c r="AC19" s="327">
        <v>6.8</v>
      </c>
      <c r="AD19" s="166">
        <v>7.1</v>
      </c>
      <c r="AE19" s="166">
        <v>2.6</v>
      </c>
      <c r="AF19" s="239" t="s">
        <v>69</v>
      </c>
      <c r="AG19" s="162"/>
      <c r="AH19" s="220"/>
    </row>
    <row r="20" spans="1:34" s="3" customFormat="1" ht="21.75" customHeight="1">
      <c r="A20" s="43">
        <v>8</v>
      </c>
      <c r="B20" s="140" t="s">
        <v>223</v>
      </c>
      <c r="C20" s="142" t="s">
        <v>224</v>
      </c>
      <c r="D20" s="29" t="s">
        <v>0</v>
      </c>
      <c r="E20" s="145" t="s">
        <v>234</v>
      </c>
      <c r="F20" s="41">
        <v>8</v>
      </c>
      <c r="G20" s="27">
        <v>7</v>
      </c>
      <c r="H20" s="20">
        <v>8</v>
      </c>
      <c r="I20" s="20">
        <v>7.9</v>
      </c>
      <c r="J20" s="20">
        <v>7.1</v>
      </c>
      <c r="K20" s="20">
        <v>8.4</v>
      </c>
      <c r="L20" s="41">
        <v>7.2</v>
      </c>
      <c r="M20" s="42">
        <v>6</v>
      </c>
      <c r="N20" s="20">
        <v>7.4</v>
      </c>
      <c r="O20" s="20">
        <v>6.5</v>
      </c>
      <c r="P20" s="83">
        <f t="shared" si="0"/>
        <v>7.377272727272728</v>
      </c>
      <c r="Q20" s="20">
        <v>7.3</v>
      </c>
      <c r="R20" s="20">
        <v>5.9</v>
      </c>
      <c r="S20" s="42">
        <v>6.9</v>
      </c>
      <c r="T20" s="42">
        <v>6.9</v>
      </c>
      <c r="U20" s="77">
        <v>7.2</v>
      </c>
      <c r="V20" s="41">
        <v>9</v>
      </c>
      <c r="W20" s="42">
        <v>8.3</v>
      </c>
      <c r="X20" s="76">
        <v>6.8</v>
      </c>
      <c r="Y20" s="84">
        <f>SUMPRODUCT($Q$12:$X$12,Q20:X20)/$Y$12</f>
        <v>7.1</v>
      </c>
      <c r="Z20" s="42">
        <v>6.6</v>
      </c>
      <c r="AA20" s="30">
        <v>6.3</v>
      </c>
      <c r="AB20" s="268">
        <v>7.1</v>
      </c>
      <c r="AC20" s="307">
        <v>6.4</v>
      </c>
      <c r="AD20" s="30">
        <v>7</v>
      </c>
      <c r="AE20" s="30">
        <v>7.2</v>
      </c>
      <c r="AF20" s="30">
        <v>7</v>
      </c>
      <c r="AG20" s="20"/>
      <c r="AH20" s="219"/>
    </row>
    <row r="21" spans="1:34" s="3" customFormat="1" ht="21.75" customHeight="1">
      <c r="A21" s="43">
        <v>9</v>
      </c>
      <c r="B21" s="140" t="s">
        <v>245</v>
      </c>
      <c r="C21" s="142" t="s">
        <v>246</v>
      </c>
      <c r="D21" s="29" t="s">
        <v>0</v>
      </c>
      <c r="E21" s="145" t="s">
        <v>236</v>
      </c>
      <c r="F21" s="41">
        <v>7</v>
      </c>
      <c r="G21" s="66">
        <v>0</v>
      </c>
      <c r="H21" s="20">
        <v>7.4</v>
      </c>
      <c r="I21" s="20">
        <v>7.9</v>
      </c>
      <c r="J21" s="20">
        <v>8.7</v>
      </c>
      <c r="K21" s="20">
        <v>7.9</v>
      </c>
      <c r="L21" s="41">
        <v>7.3</v>
      </c>
      <c r="M21" s="42">
        <v>5.9</v>
      </c>
      <c r="N21" s="20">
        <v>8.6</v>
      </c>
      <c r="O21" s="20">
        <v>7.6</v>
      </c>
      <c r="P21" s="83">
        <f t="shared" si="0"/>
        <v>7.659090909090909</v>
      </c>
      <c r="Q21" s="20">
        <v>5.6</v>
      </c>
      <c r="R21" s="20">
        <v>5.9</v>
      </c>
      <c r="S21" s="42">
        <v>6.6</v>
      </c>
      <c r="T21" s="42">
        <v>6.9</v>
      </c>
      <c r="U21" s="41">
        <v>5.9</v>
      </c>
      <c r="V21" s="41">
        <v>9.4</v>
      </c>
      <c r="W21" s="42">
        <v>8.3</v>
      </c>
      <c r="X21" s="20">
        <v>6.4</v>
      </c>
      <c r="Y21" s="84">
        <f>SUMPRODUCT($Q$12:$X$12,Q21:X21)/$Y$12</f>
        <v>6.7</v>
      </c>
      <c r="Z21" s="42">
        <v>6.2</v>
      </c>
      <c r="AA21" s="30">
        <v>6.2</v>
      </c>
      <c r="AB21" s="268">
        <v>7.7</v>
      </c>
      <c r="AC21" s="307">
        <v>6.4</v>
      </c>
      <c r="AD21" s="30">
        <v>7.8</v>
      </c>
      <c r="AE21" s="30">
        <v>7.8</v>
      </c>
      <c r="AF21" s="30">
        <v>7.4</v>
      </c>
      <c r="AG21" s="20"/>
      <c r="AH21" s="219"/>
    </row>
    <row r="22" spans="1:34" s="3" customFormat="1" ht="21.75" customHeight="1">
      <c r="A22" s="43">
        <v>10</v>
      </c>
      <c r="B22" s="133" t="s">
        <v>225</v>
      </c>
      <c r="C22" s="141" t="s">
        <v>226</v>
      </c>
      <c r="D22" s="29" t="s">
        <v>0</v>
      </c>
      <c r="E22" s="137" t="s">
        <v>235</v>
      </c>
      <c r="F22" s="41">
        <v>7</v>
      </c>
      <c r="G22" s="27">
        <v>7.5</v>
      </c>
      <c r="H22" s="20">
        <v>7.5</v>
      </c>
      <c r="I22" s="20">
        <v>7.3</v>
      </c>
      <c r="J22" s="20">
        <v>8.2</v>
      </c>
      <c r="K22" s="20">
        <v>7.7</v>
      </c>
      <c r="L22" s="41">
        <v>7.7</v>
      </c>
      <c r="M22" s="296">
        <v>7.1</v>
      </c>
      <c r="N22" s="20">
        <v>7.6</v>
      </c>
      <c r="O22" s="20">
        <v>6.2</v>
      </c>
      <c r="P22" s="83">
        <f>SUMPRODUCT($H$12:$O$12,H22:O22)/$P$12</f>
        <v>7.4363636363636365</v>
      </c>
      <c r="Q22" s="20">
        <v>6.8</v>
      </c>
      <c r="R22" s="20">
        <v>5.7</v>
      </c>
      <c r="S22" s="42">
        <v>5.6</v>
      </c>
      <c r="T22" s="42">
        <v>5.8</v>
      </c>
      <c r="U22" s="77">
        <v>6.7</v>
      </c>
      <c r="V22" s="41">
        <v>8.7</v>
      </c>
      <c r="W22" s="42">
        <v>8.4</v>
      </c>
      <c r="X22" s="20">
        <v>5.8</v>
      </c>
      <c r="Y22" s="84">
        <f>SUMPRODUCT($Q$12:$X$12,Q22:X22)/$Y$12</f>
        <v>6.345000000000001</v>
      </c>
      <c r="Z22" s="42">
        <v>6.6</v>
      </c>
      <c r="AA22" s="30">
        <v>7.2</v>
      </c>
      <c r="AB22" s="268">
        <v>7</v>
      </c>
      <c r="AC22" s="307">
        <v>6.8</v>
      </c>
      <c r="AD22" s="30">
        <v>6.9</v>
      </c>
      <c r="AE22" s="30">
        <v>6.9</v>
      </c>
      <c r="AF22" s="30">
        <v>7</v>
      </c>
      <c r="AG22" s="20"/>
      <c r="AH22" s="219"/>
    </row>
    <row r="23" spans="1:34" s="3" customFormat="1" ht="21.75" customHeight="1">
      <c r="A23" s="43">
        <v>11</v>
      </c>
      <c r="B23" s="148" t="s">
        <v>131</v>
      </c>
      <c r="C23" s="142" t="s">
        <v>81</v>
      </c>
      <c r="D23" s="29" t="s">
        <v>0</v>
      </c>
      <c r="E23" s="150" t="s">
        <v>237</v>
      </c>
      <c r="F23" s="41">
        <v>8</v>
      </c>
      <c r="G23" s="27">
        <v>7.5</v>
      </c>
      <c r="H23" s="20">
        <v>7</v>
      </c>
      <c r="I23" s="20">
        <v>5.7</v>
      </c>
      <c r="J23" s="20">
        <v>8</v>
      </c>
      <c r="K23" s="20">
        <v>7.6</v>
      </c>
      <c r="L23" s="41">
        <v>8.2</v>
      </c>
      <c r="M23" s="42">
        <v>7.2</v>
      </c>
      <c r="N23" s="20">
        <v>7</v>
      </c>
      <c r="O23" s="20">
        <v>5.9</v>
      </c>
      <c r="P23" s="83">
        <f t="shared" si="0"/>
        <v>7.2272727272727275</v>
      </c>
      <c r="Q23" s="20">
        <v>5.7</v>
      </c>
      <c r="R23" s="20">
        <v>6.6</v>
      </c>
      <c r="S23" s="42">
        <v>5.6</v>
      </c>
      <c r="T23" s="42">
        <v>5.9</v>
      </c>
      <c r="U23" s="77">
        <v>6.2</v>
      </c>
      <c r="V23" s="41">
        <v>9.3</v>
      </c>
      <c r="W23" s="42">
        <v>8</v>
      </c>
      <c r="X23" s="76">
        <v>6.1</v>
      </c>
      <c r="Y23" s="84">
        <f>SUMPRODUCT($Q$12:$X$12,Q23:X23)/$Y$12</f>
        <v>6.33</v>
      </c>
      <c r="Z23" s="321">
        <v>3</v>
      </c>
      <c r="AA23" s="30">
        <v>6.6</v>
      </c>
      <c r="AB23" s="268">
        <v>6.2</v>
      </c>
      <c r="AC23" s="307">
        <v>6.3</v>
      </c>
      <c r="AD23" s="30">
        <v>6.8</v>
      </c>
      <c r="AE23" s="30">
        <v>0</v>
      </c>
      <c r="AF23" s="329">
        <v>2.9</v>
      </c>
      <c r="AG23" s="20"/>
      <c r="AH23" s="219"/>
    </row>
    <row r="24" spans="1:34" s="178" customFormat="1" ht="21.75" customHeight="1">
      <c r="A24" s="175">
        <v>12</v>
      </c>
      <c r="B24" s="158" t="s">
        <v>247</v>
      </c>
      <c r="C24" s="159" t="s">
        <v>248</v>
      </c>
      <c r="D24" s="176" t="s">
        <v>0</v>
      </c>
      <c r="E24" s="160">
        <v>36669</v>
      </c>
      <c r="F24" s="221">
        <v>8</v>
      </c>
      <c r="G24" s="161">
        <v>0</v>
      </c>
      <c r="H24" s="162">
        <v>5.8</v>
      </c>
      <c r="I24" s="163" t="s">
        <v>69</v>
      </c>
      <c r="J24" s="162">
        <v>7</v>
      </c>
      <c r="K24" s="162" t="s">
        <v>69</v>
      </c>
      <c r="L24" s="221" t="s">
        <v>281</v>
      </c>
      <c r="M24" s="188" t="s">
        <v>69</v>
      </c>
      <c r="N24" s="162">
        <v>0</v>
      </c>
      <c r="O24" s="162">
        <v>5.5</v>
      </c>
      <c r="P24" s="164">
        <f t="shared" si="0"/>
        <v>2.231818181818182</v>
      </c>
      <c r="Q24" s="244" t="s">
        <v>261</v>
      </c>
      <c r="R24" s="245"/>
      <c r="S24" s="188"/>
      <c r="T24" s="188">
        <v>0</v>
      </c>
      <c r="U24" s="246"/>
      <c r="V24" s="246">
        <v>0</v>
      </c>
      <c r="W24" s="188">
        <v>0</v>
      </c>
      <c r="X24" s="163">
        <v>0</v>
      </c>
      <c r="Y24" s="164"/>
      <c r="Z24" s="188">
        <v>0</v>
      </c>
      <c r="AA24" s="166">
        <v>0</v>
      </c>
      <c r="AB24" s="269">
        <v>0</v>
      </c>
      <c r="AC24" s="304">
        <v>0</v>
      </c>
      <c r="AD24" s="166">
        <v>0</v>
      </c>
      <c r="AE24" s="166">
        <v>0</v>
      </c>
      <c r="AF24" s="166">
        <v>0</v>
      </c>
      <c r="AG24" s="162"/>
      <c r="AH24" s="220"/>
    </row>
    <row r="25" spans="1:34" s="3" customFormat="1" ht="21.75" customHeight="1">
      <c r="A25" s="43">
        <v>13</v>
      </c>
      <c r="B25" s="133" t="s">
        <v>227</v>
      </c>
      <c r="C25" s="142" t="s">
        <v>134</v>
      </c>
      <c r="D25" s="29" t="s">
        <v>0</v>
      </c>
      <c r="E25" s="139" t="s">
        <v>238</v>
      </c>
      <c r="F25" s="41">
        <v>8</v>
      </c>
      <c r="G25" s="27">
        <v>6.5</v>
      </c>
      <c r="H25" s="20">
        <v>5.8</v>
      </c>
      <c r="I25" s="20">
        <v>7.6</v>
      </c>
      <c r="J25" s="20">
        <v>6.1</v>
      </c>
      <c r="K25" s="20">
        <v>5.9</v>
      </c>
      <c r="L25" s="41">
        <v>6.9</v>
      </c>
      <c r="M25" s="42">
        <v>5.9</v>
      </c>
      <c r="N25" s="20">
        <v>7</v>
      </c>
      <c r="O25" s="20">
        <v>6.9</v>
      </c>
      <c r="P25" s="84">
        <f t="shared" si="0"/>
        <v>6.322727272727274</v>
      </c>
      <c r="Q25" s="20">
        <v>5.5</v>
      </c>
      <c r="R25" s="20">
        <v>5.7</v>
      </c>
      <c r="S25" s="296">
        <v>5.7</v>
      </c>
      <c r="T25" s="296">
        <v>5.3</v>
      </c>
      <c r="U25" s="77">
        <v>6.2</v>
      </c>
      <c r="V25" s="41">
        <v>8.3</v>
      </c>
      <c r="W25" s="42">
        <v>7.3</v>
      </c>
      <c r="X25" s="76">
        <v>6</v>
      </c>
      <c r="Y25" s="84">
        <f>SUMPRODUCT($Q$12:$X$12,Q25:X25)/$Y$12</f>
        <v>5.985</v>
      </c>
      <c r="Z25" s="42">
        <v>6</v>
      </c>
      <c r="AA25" s="30">
        <v>5.9</v>
      </c>
      <c r="AB25" s="322">
        <v>5</v>
      </c>
      <c r="AC25" s="307">
        <v>5.3</v>
      </c>
      <c r="AD25" s="30">
        <v>5.9</v>
      </c>
      <c r="AE25" s="30">
        <v>6.3</v>
      </c>
      <c r="AF25" s="30">
        <v>5.3</v>
      </c>
      <c r="AG25" s="20"/>
      <c r="AH25" s="219"/>
    </row>
    <row r="26" spans="1:34" s="3" customFormat="1" ht="21.75" customHeight="1">
      <c r="A26" s="43">
        <v>14</v>
      </c>
      <c r="B26" s="143" t="s">
        <v>249</v>
      </c>
      <c r="C26" s="134" t="s">
        <v>250</v>
      </c>
      <c r="D26" s="29" t="s">
        <v>0</v>
      </c>
      <c r="E26" s="156">
        <v>36388</v>
      </c>
      <c r="F26" s="41">
        <v>8</v>
      </c>
      <c r="G26" s="27">
        <v>7</v>
      </c>
      <c r="H26" s="20">
        <v>7</v>
      </c>
      <c r="I26" s="20">
        <v>7.6</v>
      </c>
      <c r="J26" s="20">
        <v>6.7</v>
      </c>
      <c r="K26" s="20">
        <v>7.4</v>
      </c>
      <c r="L26" s="41">
        <v>7.5</v>
      </c>
      <c r="M26" s="42">
        <v>6.5</v>
      </c>
      <c r="N26" s="20">
        <v>7.6</v>
      </c>
      <c r="O26" s="20">
        <v>6.3</v>
      </c>
      <c r="P26" s="83">
        <f t="shared" si="0"/>
        <v>7.031818181818182</v>
      </c>
      <c r="Q26" s="20">
        <v>6.7</v>
      </c>
      <c r="R26" s="20">
        <v>6.5</v>
      </c>
      <c r="S26" s="296">
        <v>5.6</v>
      </c>
      <c r="T26" s="42">
        <v>6</v>
      </c>
      <c r="U26" s="77">
        <v>5.6</v>
      </c>
      <c r="V26" s="41">
        <v>9.3</v>
      </c>
      <c r="W26" s="42">
        <v>8</v>
      </c>
      <c r="X26" s="20">
        <v>6.1</v>
      </c>
      <c r="Y26" s="84">
        <f>SUMPRODUCT($Q$12:$X$12,Q26:X26)/$Y$12</f>
        <v>6.38</v>
      </c>
      <c r="Z26" s="42">
        <v>8</v>
      </c>
      <c r="AA26" s="30">
        <v>8.1</v>
      </c>
      <c r="AB26" s="268">
        <v>6.8</v>
      </c>
      <c r="AC26" s="307">
        <v>8.6</v>
      </c>
      <c r="AD26" s="30">
        <v>8</v>
      </c>
      <c r="AE26" s="30">
        <v>8</v>
      </c>
      <c r="AF26" s="30">
        <v>6.9</v>
      </c>
      <c r="AG26" s="20"/>
      <c r="AH26" s="219"/>
    </row>
    <row r="27" spans="1:34" s="178" customFormat="1" ht="21.75" customHeight="1">
      <c r="A27" s="175">
        <v>15</v>
      </c>
      <c r="B27" s="291" t="s">
        <v>251</v>
      </c>
      <c r="C27" s="159" t="s">
        <v>252</v>
      </c>
      <c r="D27" s="176" t="s">
        <v>0</v>
      </c>
      <c r="E27" s="292">
        <v>33340</v>
      </c>
      <c r="F27" s="221">
        <v>8</v>
      </c>
      <c r="G27" s="169">
        <v>0</v>
      </c>
      <c r="H27" s="162">
        <v>6.4</v>
      </c>
      <c r="I27" s="162">
        <v>6.3</v>
      </c>
      <c r="J27" s="162">
        <v>7.8</v>
      </c>
      <c r="K27" s="162">
        <v>7.6</v>
      </c>
      <c r="L27" s="221">
        <v>7.5</v>
      </c>
      <c r="M27" s="188">
        <v>7.4</v>
      </c>
      <c r="N27" s="162">
        <v>8.2</v>
      </c>
      <c r="O27" s="163" t="s">
        <v>256</v>
      </c>
      <c r="P27" s="164">
        <f>SUMPRODUCT($H$12:$O$12,H27:O27)/$P$12</f>
        <v>6.4409090909090905</v>
      </c>
      <c r="Q27" s="162">
        <v>6</v>
      </c>
      <c r="R27" s="162">
        <v>7.1</v>
      </c>
      <c r="S27" s="297">
        <v>0</v>
      </c>
      <c r="T27" s="188">
        <v>0</v>
      </c>
      <c r="U27" s="293">
        <v>3.4</v>
      </c>
      <c r="V27" s="221" t="s">
        <v>69</v>
      </c>
      <c r="W27" s="188">
        <v>7.9</v>
      </c>
      <c r="X27" s="163" t="s">
        <v>69</v>
      </c>
      <c r="Y27" s="164">
        <f>SUMPRODUCT($Q$12:$X$12,Q27:X27)/$Y$12</f>
        <v>2.44</v>
      </c>
      <c r="Z27" s="188">
        <v>0</v>
      </c>
      <c r="AA27" s="166">
        <v>0</v>
      </c>
      <c r="AB27" s="269">
        <v>0</v>
      </c>
      <c r="AC27" s="304">
        <v>0</v>
      </c>
      <c r="AD27" s="166">
        <v>0</v>
      </c>
      <c r="AE27" s="166">
        <v>0</v>
      </c>
      <c r="AF27" s="166">
        <v>0</v>
      </c>
      <c r="AG27" s="162"/>
      <c r="AH27" s="220"/>
    </row>
    <row r="28" spans="1:34" s="178" customFormat="1" ht="21.75" customHeight="1">
      <c r="A28" s="175">
        <v>16</v>
      </c>
      <c r="B28" s="291" t="s">
        <v>228</v>
      </c>
      <c r="C28" s="159" t="s">
        <v>5</v>
      </c>
      <c r="D28" s="176" t="s">
        <v>0</v>
      </c>
      <c r="E28" s="362" t="s">
        <v>93</v>
      </c>
      <c r="F28" s="221">
        <v>8</v>
      </c>
      <c r="G28" s="161">
        <v>7</v>
      </c>
      <c r="H28" s="162">
        <v>7.6</v>
      </c>
      <c r="I28" s="162">
        <v>7.6</v>
      </c>
      <c r="J28" s="162">
        <v>7.5</v>
      </c>
      <c r="K28" s="162">
        <v>8.2</v>
      </c>
      <c r="L28" s="221">
        <v>7.3</v>
      </c>
      <c r="M28" s="188">
        <v>6.6</v>
      </c>
      <c r="N28" s="162">
        <v>7</v>
      </c>
      <c r="O28" s="162">
        <v>6.3</v>
      </c>
      <c r="P28" s="164">
        <f t="shared" si="0"/>
        <v>7.354545454545454</v>
      </c>
      <c r="Q28" s="162">
        <v>6</v>
      </c>
      <c r="R28" s="162">
        <v>6.5</v>
      </c>
      <c r="S28" s="297">
        <v>5.3</v>
      </c>
      <c r="T28" s="188">
        <v>5.5</v>
      </c>
      <c r="U28" s="293">
        <v>5.3</v>
      </c>
      <c r="V28" s="221">
        <v>8.7</v>
      </c>
      <c r="W28" s="188">
        <v>8</v>
      </c>
      <c r="X28" s="162">
        <v>6.1</v>
      </c>
      <c r="Y28" s="164">
        <f>SUMPRODUCT($Q$12:$X$12,Q28:X28)/$Y$12</f>
        <v>6.09</v>
      </c>
      <c r="Z28" s="363">
        <v>2.1</v>
      </c>
      <c r="AA28" s="166">
        <v>6</v>
      </c>
      <c r="AB28" s="364" t="s">
        <v>69</v>
      </c>
      <c r="AC28" s="327">
        <v>5.7</v>
      </c>
      <c r="AD28" s="166">
        <v>5.9</v>
      </c>
      <c r="AE28" s="166">
        <v>0</v>
      </c>
      <c r="AF28" s="166">
        <v>0</v>
      </c>
      <c r="AG28" s="162"/>
      <c r="AH28" s="220"/>
    </row>
    <row r="29" spans="1:34" s="3" customFormat="1" ht="21.75" customHeight="1">
      <c r="A29" s="191">
        <v>17</v>
      </c>
      <c r="B29" s="192" t="s">
        <v>229</v>
      </c>
      <c r="C29" s="193" t="s">
        <v>230</v>
      </c>
      <c r="D29" s="194" t="s">
        <v>0</v>
      </c>
      <c r="E29" s="195" t="s">
        <v>239</v>
      </c>
      <c r="F29" s="196">
        <v>8</v>
      </c>
      <c r="G29" s="197">
        <v>7.5</v>
      </c>
      <c r="H29" s="198">
        <v>7.4</v>
      </c>
      <c r="I29" s="198">
        <v>8.1</v>
      </c>
      <c r="J29" s="198">
        <v>8.1</v>
      </c>
      <c r="K29" s="198">
        <v>8.5</v>
      </c>
      <c r="L29" s="196">
        <v>7.5</v>
      </c>
      <c r="M29" s="199">
        <v>7.4</v>
      </c>
      <c r="N29" s="198">
        <v>8</v>
      </c>
      <c r="O29" s="198">
        <v>6.9</v>
      </c>
      <c r="P29" s="83">
        <f t="shared" si="0"/>
        <v>7.822727272727271</v>
      </c>
      <c r="Q29" s="198">
        <v>7</v>
      </c>
      <c r="R29" s="198">
        <v>6.7</v>
      </c>
      <c r="S29" s="199">
        <v>5.8</v>
      </c>
      <c r="T29" s="199">
        <v>8</v>
      </c>
      <c r="U29" s="196">
        <v>5.8</v>
      </c>
      <c r="V29" s="196">
        <v>9.5</v>
      </c>
      <c r="W29" s="199">
        <v>8</v>
      </c>
      <c r="X29" s="198">
        <v>5.8</v>
      </c>
      <c r="Y29" s="84">
        <f>SUMPRODUCT($Q$12:$X$12,Q29:X29)/$Y$12</f>
        <v>6.8549999999999995</v>
      </c>
      <c r="Z29" s="199">
        <v>8</v>
      </c>
      <c r="AA29" s="30">
        <v>7.3</v>
      </c>
      <c r="AB29" s="270">
        <v>6.8</v>
      </c>
      <c r="AC29" s="307">
        <v>7.1</v>
      </c>
      <c r="AD29" s="30">
        <v>8</v>
      </c>
      <c r="AE29" s="30">
        <v>7.3</v>
      </c>
      <c r="AF29" s="30">
        <v>5.7</v>
      </c>
      <c r="AG29" s="198"/>
      <c r="AH29" s="219"/>
    </row>
    <row r="30" spans="1:34" s="178" customFormat="1" ht="21.75" customHeight="1">
      <c r="A30" s="175">
        <v>18</v>
      </c>
      <c r="B30" s="201" t="s">
        <v>264</v>
      </c>
      <c r="C30" s="201" t="s">
        <v>265</v>
      </c>
      <c r="D30" s="202" t="s">
        <v>0</v>
      </c>
      <c r="E30" s="168">
        <v>36627</v>
      </c>
      <c r="F30" s="225" t="s">
        <v>266</v>
      </c>
      <c r="G30" s="164"/>
      <c r="H30" s="226"/>
      <c r="I30" s="226"/>
      <c r="J30" s="226"/>
      <c r="K30" s="226"/>
      <c r="L30" s="226"/>
      <c r="M30" s="188"/>
      <c r="N30" s="163"/>
      <c r="O30" s="227"/>
      <c r="P30" s="164">
        <f t="shared" si="0"/>
        <v>0</v>
      </c>
      <c r="Q30" s="162"/>
      <c r="R30" s="162"/>
      <c r="S30" s="188"/>
      <c r="T30" s="188"/>
      <c r="U30" s="177"/>
      <c r="V30" s="221"/>
      <c r="W30" s="188"/>
      <c r="X30" s="162"/>
      <c r="Y30" s="164"/>
      <c r="Z30" s="188">
        <v>0</v>
      </c>
      <c r="AA30" s="166"/>
      <c r="AB30" s="269"/>
      <c r="AC30" s="304">
        <v>0</v>
      </c>
      <c r="AD30" s="166"/>
      <c r="AE30" s="166">
        <v>0</v>
      </c>
      <c r="AF30" s="166">
        <v>0</v>
      </c>
      <c r="AG30" s="162"/>
      <c r="AH30" s="220"/>
    </row>
    <row r="31" spans="1:33" s="18" customFormat="1" ht="15.75">
      <c r="A31" s="7"/>
      <c r="B31" s="4" t="s">
        <v>91</v>
      </c>
      <c r="C31" s="17"/>
      <c r="D31" s="6"/>
      <c r="E31" s="65" t="s">
        <v>70</v>
      </c>
      <c r="F31" s="65">
        <f>COUNTIF(F13:F29,"&lt;5")</f>
        <v>0</v>
      </c>
      <c r="G31" s="65"/>
      <c r="H31" s="200">
        <f>COUNTIF(H13:H29,"&lt;5")</f>
        <v>0</v>
      </c>
      <c r="I31" s="65">
        <f>COUNTIF(I13:I29,"&lt;5")</f>
        <v>0</v>
      </c>
      <c r="J31" s="65">
        <f>COUNTIF(J13:J29,"&lt;5")</f>
        <v>1</v>
      </c>
      <c r="K31" s="65"/>
      <c r="L31" s="65">
        <f aca="true" t="shared" si="1" ref="L31:Q31">COUNTIF(L13:L29,"&lt;5")</f>
        <v>0</v>
      </c>
      <c r="M31" s="65">
        <f t="shared" si="1"/>
        <v>0</v>
      </c>
      <c r="N31" s="65">
        <f t="shared" si="1"/>
        <v>3</v>
      </c>
      <c r="O31" s="65">
        <f t="shared" si="1"/>
        <v>0</v>
      </c>
      <c r="P31" s="65">
        <f t="shared" si="1"/>
        <v>3</v>
      </c>
      <c r="Q31" s="65">
        <f t="shared" si="1"/>
        <v>0</v>
      </c>
      <c r="R31" s="65"/>
      <c r="S31" s="65">
        <f>COUNTIF(S13:S29,"&lt;5")</f>
        <v>1</v>
      </c>
      <c r="T31" s="65">
        <f>COUNTIF(T13:T29,"&lt;5")</f>
        <v>5</v>
      </c>
      <c r="U31" s="65">
        <f>COUNTIF(U13:U29,"&lt;5")</f>
        <v>2</v>
      </c>
      <c r="V31" s="65"/>
      <c r="W31" s="65">
        <f>COUNTIF(W13:W29,"&lt;5")</f>
        <v>3</v>
      </c>
      <c r="X31" s="65">
        <f>COUNTIF(X13:X29,"&lt;5")</f>
        <v>4</v>
      </c>
      <c r="Y31" s="65">
        <f>COUNTIF(Y13:Y29,"&lt;5")</f>
        <v>1</v>
      </c>
      <c r="Z31" s="200"/>
      <c r="AA31" s="65">
        <f aca="true" t="shared" si="2" ref="AA31:AG31">COUNTIF(AA13:AA29,"&lt;5")</f>
        <v>5</v>
      </c>
      <c r="AB31" s="65">
        <f t="shared" si="2"/>
        <v>5</v>
      </c>
      <c r="AC31" s="65">
        <f t="shared" si="2"/>
        <v>5</v>
      </c>
      <c r="AD31" s="309">
        <f t="shared" si="2"/>
        <v>5</v>
      </c>
      <c r="AE31" s="309">
        <f t="shared" si="2"/>
        <v>8</v>
      </c>
      <c r="AF31" s="65">
        <f t="shared" si="2"/>
        <v>7</v>
      </c>
      <c r="AG31" s="65">
        <f t="shared" si="2"/>
        <v>0</v>
      </c>
    </row>
    <row r="32" spans="2:33" ht="15" customHeight="1">
      <c r="B32" s="7"/>
      <c r="C32" s="7"/>
      <c r="D32" s="7"/>
      <c r="E32" s="53" t="s">
        <v>74</v>
      </c>
      <c r="F32" s="53">
        <f>COUNTIF(F13:F29,"HL")</f>
        <v>0</v>
      </c>
      <c r="G32" s="53"/>
      <c r="H32" s="53"/>
      <c r="I32" s="53">
        <f>COUNTIF(I13:I29,"HL")</f>
        <v>3</v>
      </c>
      <c r="J32" s="53">
        <f>COUNTIF(J13:J29,"HL")</f>
        <v>0</v>
      </c>
      <c r="K32" s="53"/>
      <c r="L32" s="53">
        <f>COUNTIF(L13:L29,"HL")</f>
        <v>3</v>
      </c>
      <c r="M32" s="53">
        <f>COUNTIF(M13:M29,"HL")</f>
        <v>3</v>
      </c>
      <c r="N32" s="53">
        <f>COUNTIF(N13:N29,"HL")</f>
        <v>0</v>
      </c>
      <c r="O32" s="53">
        <f>COUNTIF(O13:O29,"HL")</f>
        <v>0</v>
      </c>
      <c r="P32" s="53"/>
      <c r="Q32" s="53">
        <f>COUNTIF(Q13:Q29,"HL")</f>
        <v>0</v>
      </c>
      <c r="R32" s="53"/>
      <c r="S32" s="53">
        <f>COUNTIF(S13:S29,"HL")</f>
        <v>0</v>
      </c>
      <c r="T32" s="53">
        <f>COUNTIF(T13:T29,"HL")</f>
        <v>0</v>
      </c>
      <c r="U32" s="53">
        <f>COUNTIF(U13:U29,"HL")</f>
        <v>0</v>
      </c>
      <c r="V32" s="53"/>
      <c r="W32" s="53">
        <f>COUNTIF(W13:W29,"HL")</f>
        <v>0</v>
      </c>
      <c r="X32" s="53">
        <f>COUNTIF(X13:X29,"HL")</f>
        <v>1</v>
      </c>
      <c r="Y32" s="53"/>
      <c r="AA32" s="53">
        <f>COUNTIF(AA13:AA29,"HL")</f>
        <v>0</v>
      </c>
      <c r="AB32" s="53">
        <f aca="true" t="shared" si="3" ref="AB32:AG32">COUNTIF(AB13:AB29,"HL")</f>
        <v>1</v>
      </c>
      <c r="AC32" s="53">
        <f>COUNTIF(AC13:AC29,"HL")</f>
        <v>0</v>
      </c>
      <c r="AD32" s="310">
        <f>COUNTIF(AD13:AD29,"HL")</f>
        <v>0</v>
      </c>
      <c r="AE32" s="310">
        <f>COUNTIF(AE13:AE29,"HL")</f>
        <v>0</v>
      </c>
      <c r="AF32" s="53">
        <f t="shared" si="3"/>
        <v>1</v>
      </c>
      <c r="AG32" s="53">
        <f t="shared" si="3"/>
        <v>0</v>
      </c>
    </row>
    <row r="33" spans="2:27" ht="7.5" customHeight="1">
      <c r="B33" s="7"/>
      <c r="C33" s="7"/>
      <c r="D33" s="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4" ht="16.5">
      <c r="A34" s="52" t="s">
        <v>2</v>
      </c>
      <c r="C34" s="51"/>
      <c r="D34" s="51"/>
    </row>
    <row r="35" spans="2:3" ht="17.25" customHeight="1">
      <c r="B35" s="4" t="s">
        <v>42</v>
      </c>
      <c r="C35" s="54" t="s">
        <v>69</v>
      </c>
    </row>
    <row r="36" spans="2:3" ht="12.75">
      <c r="B36" s="7" t="s">
        <v>43</v>
      </c>
      <c r="C36" s="55" t="s">
        <v>44</v>
      </c>
    </row>
    <row r="37" spans="2:3" ht="12.75">
      <c r="B37" s="7" t="s">
        <v>45</v>
      </c>
      <c r="C37" s="55" t="s">
        <v>46</v>
      </c>
    </row>
    <row r="38" spans="2:3" ht="12.75">
      <c r="B38" s="10" t="s">
        <v>84</v>
      </c>
      <c r="C38" s="56" t="s">
        <v>85</v>
      </c>
    </row>
    <row r="39" ht="12.75">
      <c r="C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</sheetData>
  <sheetProtection/>
  <mergeCells count="18">
    <mergeCell ref="A1:E1"/>
    <mergeCell ref="A2:E2"/>
    <mergeCell ref="A3:E3"/>
    <mergeCell ref="D9:D12"/>
    <mergeCell ref="H1:AH1"/>
    <mergeCell ref="H2:AH2"/>
    <mergeCell ref="A7:AH7"/>
    <mergeCell ref="A6:AH6"/>
    <mergeCell ref="E9:E12"/>
    <mergeCell ref="AH9:AH11"/>
    <mergeCell ref="A9:A12"/>
    <mergeCell ref="Y9:Y11"/>
    <mergeCell ref="P9:P11"/>
    <mergeCell ref="AG9:AG11"/>
    <mergeCell ref="Q9:X9"/>
    <mergeCell ref="B9:C12"/>
    <mergeCell ref="F9:O9"/>
    <mergeCell ref="Z9:AF9"/>
  </mergeCells>
  <printOptions/>
  <pageMargins left="0.38" right="0.26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1"/>
  <sheetViews>
    <sheetView zoomScalePageLayoutView="0" workbookViewId="0" topLeftCell="E7">
      <selection activeCell="AD26" sqref="AD26"/>
    </sheetView>
  </sheetViews>
  <sheetFormatPr defaultColWidth="9.33203125" defaultRowHeight="12.75"/>
  <cols>
    <col min="1" max="1" width="5.5" style="1" customWidth="1"/>
    <col min="2" max="2" width="19.33203125" style="1" customWidth="1"/>
    <col min="3" max="3" width="10.33203125" style="1" customWidth="1"/>
    <col min="4" max="4" width="8.83203125" style="1" customWidth="1"/>
    <col min="5" max="5" width="17.33203125" style="1" customWidth="1"/>
    <col min="6" max="6" width="6.66015625" style="1" customWidth="1"/>
    <col min="7" max="7" width="5.5" style="1" customWidth="1"/>
    <col min="8" max="14" width="6.66015625" style="1" customWidth="1"/>
    <col min="15" max="15" width="7" style="1" customWidth="1"/>
    <col min="16" max="18" width="7.5" style="1" customWidth="1"/>
    <col min="19" max="19" width="7.33203125" style="1" customWidth="1"/>
    <col min="20" max="20" width="6.33203125" style="1" customWidth="1"/>
    <col min="21" max="21" width="7.66015625" style="1" customWidth="1"/>
    <col min="22" max="23" width="7.5" style="1" customWidth="1"/>
    <col min="24" max="25" width="7.83203125" style="1" customWidth="1"/>
    <col min="26" max="29" width="6.83203125" style="1" customWidth="1"/>
    <col min="30" max="30" width="7.33203125" style="1" customWidth="1"/>
    <col min="31" max="32" width="10.66015625" style="1" customWidth="1"/>
    <col min="33" max="16384" width="9.33203125" style="1" customWidth="1"/>
  </cols>
  <sheetData>
    <row r="1" spans="1:33" ht="16.5">
      <c r="A1" s="544" t="s">
        <v>63</v>
      </c>
      <c r="B1" s="544"/>
      <c r="C1" s="544"/>
      <c r="D1" s="544"/>
      <c r="E1" s="544"/>
      <c r="F1" s="81"/>
      <c r="G1" s="81"/>
      <c r="H1" s="549" t="s">
        <v>14</v>
      </c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</row>
    <row r="2" spans="1:33" ht="16.5">
      <c r="A2" s="545" t="s">
        <v>62</v>
      </c>
      <c r="B2" s="545"/>
      <c r="C2" s="545"/>
      <c r="D2" s="545"/>
      <c r="E2" s="545"/>
      <c r="F2" s="82"/>
      <c r="G2" s="82"/>
      <c r="H2" s="549" t="s">
        <v>12</v>
      </c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</row>
    <row r="3" spans="1:7" ht="15.75">
      <c r="A3" s="545" t="s">
        <v>15</v>
      </c>
      <c r="B3" s="545"/>
      <c r="C3" s="545"/>
      <c r="D3" s="545"/>
      <c r="E3" s="545"/>
      <c r="F3" s="82"/>
      <c r="G3" s="82"/>
    </row>
    <row r="4" spans="1:7" ht="12.75">
      <c r="A4" s="19"/>
      <c r="B4" s="19"/>
      <c r="C4" s="19"/>
      <c r="D4" s="19"/>
      <c r="E4" s="19"/>
      <c r="F4" s="19"/>
      <c r="G4" s="19"/>
    </row>
    <row r="5" spans="1:7" ht="12.75">
      <c r="A5" s="19"/>
      <c r="B5" s="19"/>
      <c r="C5" s="19"/>
      <c r="D5" s="19"/>
      <c r="E5" s="19"/>
      <c r="F5" s="19"/>
      <c r="G5" s="19"/>
    </row>
    <row r="6" spans="1:33" s="2" customFormat="1" ht="20.25">
      <c r="A6" s="550" t="s">
        <v>16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</row>
    <row r="7" spans="1:33" s="45" customFormat="1" ht="20.25">
      <c r="A7" s="550" t="s">
        <v>258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</row>
    <row r="8" spans="1:33" s="2" customFormat="1" ht="15.75" customHeight="1">
      <c r="A8" s="330"/>
      <c r="B8" s="330"/>
      <c r="C8" s="330"/>
      <c r="D8" s="330"/>
      <c r="E8" s="330"/>
      <c r="F8" s="330">
        <v>1</v>
      </c>
      <c r="G8" s="330">
        <v>2</v>
      </c>
      <c r="H8" s="330">
        <v>3</v>
      </c>
      <c r="I8" s="330">
        <v>4</v>
      </c>
      <c r="J8" s="330">
        <v>5</v>
      </c>
      <c r="K8" s="330">
        <v>6</v>
      </c>
      <c r="L8" s="330">
        <v>7</v>
      </c>
      <c r="M8" s="330">
        <v>8</v>
      </c>
      <c r="N8" s="330">
        <v>9</v>
      </c>
      <c r="O8" s="330">
        <v>10</v>
      </c>
      <c r="P8" s="330">
        <v>11</v>
      </c>
      <c r="Q8" s="330">
        <v>12</v>
      </c>
      <c r="R8" s="330">
        <v>13</v>
      </c>
      <c r="S8" s="330">
        <v>14</v>
      </c>
      <c r="T8" s="330">
        <v>15</v>
      </c>
      <c r="U8" s="330">
        <v>16</v>
      </c>
      <c r="V8" s="330">
        <v>17</v>
      </c>
      <c r="W8" s="330">
        <v>18</v>
      </c>
      <c r="X8" s="330">
        <v>19</v>
      </c>
      <c r="Y8" s="330">
        <v>20</v>
      </c>
      <c r="Z8" s="330">
        <v>21</v>
      </c>
      <c r="AA8" s="330">
        <v>22</v>
      </c>
      <c r="AB8" s="330">
        <v>23</v>
      </c>
      <c r="AC8" s="330">
        <v>24</v>
      </c>
      <c r="AD8" s="330">
        <v>25</v>
      </c>
      <c r="AE8" s="330"/>
      <c r="AF8" s="330"/>
      <c r="AG8" s="330"/>
    </row>
    <row r="9" spans="1:33" s="3" customFormat="1" ht="27.75" customHeight="1">
      <c r="A9" s="526" t="s">
        <v>1</v>
      </c>
      <c r="B9" s="532" t="s">
        <v>17</v>
      </c>
      <c r="C9" s="533"/>
      <c r="D9" s="546" t="s">
        <v>89</v>
      </c>
      <c r="E9" s="526" t="s">
        <v>11</v>
      </c>
      <c r="F9" s="324"/>
      <c r="G9" s="324"/>
      <c r="H9" s="217"/>
      <c r="I9" s="217"/>
      <c r="J9" s="217"/>
      <c r="K9" s="217"/>
      <c r="L9" s="217"/>
      <c r="M9" s="217"/>
      <c r="N9" s="217"/>
      <c r="O9" s="217"/>
      <c r="P9" s="530"/>
      <c r="Q9" s="530"/>
      <c r="R9" s="530"/>
      <c r="S9" s="530"/>
      <c r="T9" s="530"/>
      <c r="U9" s="530"/>
      <c r="V9" s="530"/>
      <c r="W9" s="531"/>
      <c r="X9" s="94"/>
      <c r="Y9" s="94"/>
      <c r="Z9" s="94"/>
      <c r="AA9" s="94"/>
      <c r="AB9" s="94"/>
      <c r="AC9" s="94"/>
      <c r="AD9" s="95"/>
      <c r="AE9" s="478" t="s">
        <v>301</v>
      </c>
      <c r="AF9" s="546" t="s">
        <v>98</v>
      </c>
      <c r="AG9" s="551" t="s">
        <v>2</v>
      </c>
    </row>
    <row r="10" spans="1:33" s="3" customFormat="1" ht="140.25" customHeight="1">
      <c r="A10" s="527"/>
      <c r="B10" s="534"/>
      <c r="C10" s="535"/>
      <c r="D10" s="547"/>
      <c r="E10" s="527"/>
      <c r="F10" s="57" t="s">
        <v>92</v>
      </c>
      <c r="G10" s="87" t="s">
        <v>21</v>
      </c>
      <c r="H10" s="73" t="s">
        <v>30</v>
      </c>
      <c r="I10" s="73" t="s">
        <v>257</v>
      </c>
      <c r="J10" s="87" t="s">
        <v>65</v>
      </c>
      <c r="K10" s="87" t="s">
        <v>25</v>
      </c>
      <c r="L10" s="87" t="s">
        <v>269</v>
      </c>
      <c r="M10" s="80" t="s">
        <v>67</v>
      </c>
      <c r="N10" s="152" t="s">
        <v>270</v>
      </c>
      <c r="O10" s="87" t="s">
        <v>64</v>
      </c>
      <c r="P10" s="87" t="s">
        <v>288</v>
      </c>
      <c r="Q10" s="87" t="s">
        <v>287</v>
      </c>
      <c r="R10" s="80" t="s">
        <v>272</v>
      </c>
      <c r="S10" s="298" t="s">
        <v>273</v>
      </c>
      <c r="T10" s="87" t="s">
        <v>100</v>
      </c>
      <c r="U10" s="87" t="s">
        <v>26</v>
      </c>
      <c r="V10" s="80" t="s">
        <v>271</v>
      </c>
      <c r="W10" s="80" t="s">
        <v>66</v>
      </c>
      <c r="X10" s="323" t="s">
        <v>68</v>
      </c>
      <c r="Y10" s="26" t="s">
        <v>277</v>
      </c>
      <c r="Z10" s="265" t="s">
        <v>274</v>
      </c>
      <c r="AA10" s="305" t="s">
        <v>280</v>
      </c>
      <c r="AB10" s="28" t="s">
        <v>279</v>
      </c>
      <c r="AC10" s="26" t="s">
        <v>278</v>
      </c>
      <c r="AD10" s="218" t="s">
        <v>275</v>
      </c>
      <c r="AE10" s="479"/>
      <c r="AF10" s="547"/>
      <c r="AG10" s="552"/>
    </row>
    <row r="11" spans="1:33" s="3" customFormat="1" ht="15" customHeight="1">
      <c r="A11" s="527"/>
      <c r="B11" s="534"/>
      <c r="C11" s="535"/>
      <c r="D11" s="547"/>
      <c r="E11" s="527"/>
      <c r="F11" s="26">
        <v>30</v>
      </c>
      <c r="G11" s="80">
        <v>45</v>
      </c>
      <c r="H11" s="80">
        <v>30</v>
      </c>
      <c r="I11" s="80">
        <v>30</v>
      </c>
      <c r="J11" s="106">
        <v>45</v>
      </c>
      <c r="K11" s="106">
        <v>90</v>
      </c>
      <c r="L11" s="80">
        <v>30</v>
      </c>
      <c r="M11" s="106">
        <v>75</v>
      </c>
      <c r="N11" s="106">
        <v>30</v>
      </c>
      <c r="O11" s="170">
        <v>45</v>
      </c>
      <c r="P11" s="80">
        <v>30</v>
      </c>
      <c r="Q11" s="80">
        <v>60</v>
      </c>
      <c r="R11" s="106">
        <v>60</v>
      </c>
      <c r="S11" s="106">
        <v>90</v>
      </c>
      <c r="T11" s="80">
        <v>30</v>
      </c>
      <c r="U11" s="80">
        <v>15</v>
      </c>
      <c r="V11" s="106">
        <v>45</v>
      </c>
      <c r="W11" s="106">
        <v>105</v>
      </c>
      <c r="X11" s="24">
        <v>105</v>
      </c>
      <c r="Y11" s="24">
        <v>120</v>
      </c>
      <c r="Z11" s="266">
        <v>120</v>
      </c>
      <c r="AA11" s="306">
        <v>320</v>
      </c>
      <c r="AB11" s="24">
        <v>60</v>
      </c>
      <c r="AC11" s="24">
        <v>105</v>
      </c>
      <c r="AD11" s="308">
        <v>90</v>
      </c>
      <c r="AE11" s="480"/>
      <c r="AF11" s="548"/>
      <c r="AG11" s="553"/>
    </row>
    <row r="12" spans="1:33" s="3" customFormat="1" ht="18.75" customHeight="1">
      <c r="A12" s="528"/>
      <c r="B12" s="536"/>
      <c r="C12" s="537"/>
      <c r="D12" s="548"/>
      <c r="E12" s="528"/>
      <c r="F12" s="26">
        <v>2</v>
      </c>
      <c r="G12" s="80">
        <v>3</v>
      </c>
      <c r="H12" s="80">
        <v>2</v>
      </c>
      <c r="I12" s="80">
        <v>1</v>
      </c>
      <c r="J12" s="106">
        <v>3</v>
      </c>
      <c r="K12" s="106">
        <v>6</v>
      </c>
      <c r="L12" s="80">
        <v>2</v>
      </c>
      <c r="M12" s="106">
        <v>3</v>
      </c>
      <c r="N12" s="106">
        <v>2</v>
      </c>
      <c r="O12" s="171">
        <v>3</v>
      </c>
      <c r="P12" s="80">
        <v>2</v>
      </c>
      <c r="Q12" s="80">
        <v>2</v>
      </c>
      <c r="R12" s="106">
        <v>4</v>
      </c>
      <c r="S12" s="106">
        <v>4</v>
      </c>
      <c r="T12" s="80">
        <v>2</v>
      </c>
      <c r="U12" s="80">
        <v>1</v>
      </c>
      <c r="V12" s="106">
        <v>2</v>
      </c>
      <c r="W12" s="106">
        <v>3</v>
      </c>
      <c r="X12" s="24">
        <v>3</v>
      </c>
      <c r="Y12" s="24">
        <v>4</v>
      </c>
      <c r="Z12" s="266">
        <v>4</v>
      </c>
      <c r="AA12" s="306">
        <v>7</v>
      </c>
      <c r="AB12" s="24">
        <v>3</v>
      </c>
      <c r="AC12" s="24">
        <v>5</v>
      </c>
      <c r="AD12" s="308">
        <v>4</v>
      </c>
      <c r="AE12" s="28">
        <f>SUM(H12:AD12)</f>
        <v>72</v>
      </c>
      <c r="AF12" s="28"/>
      <c r="AG12" s="219"/>
    </row>
    <row r="13" spans="1:33" s="3" customFormat="1" ht="24.75" customHeight="1">
      <c r="A13" s="43">
        <v>1</v>
      </c>
      <c r="B13" s="148" t="s">
        <v>215</v>
      </c>
      <c r="C13" s="141" t="s">
        <v>216</v>
      </c>
      <c r="D13" s="29" t="s">
        <v>0</v>
      </c>
      <c r="E13" s="150" t="s">
        <v>82</v>
      </c>
      <c r="F13" s="41">
        <v>8</v>
      </c>
      <c r="G13" s="27">
        <v>7</v>
      </c>
      <c r="H13" s="20">
        <v>6.4</v>
      </c>
      <c r="I13" s="20">
        <v>7.3</v>
      </c>
      <c r="J13" s="20">
        <v>7</v>
      </c>
      <c r="K13" s="20">
        <v>5.6</v>
      </c>
      <c r="L13" s="41">
        <v>7.2</v>
      </c>
      <c r="M13" s="20">
        <v>6.5</v>
      </c>
      <c r="N13" s="20">
        <v>7.6</v>
      </c>
      <c r="O13" s="27">
        <v>6.4</v>
      </c>
      <c r="P13" s="20">
        <v>5.7</v>
      </c>
      <c r="Q13" s="20">
        <v>7.2</v>
      </c>
      <c r="R13" s="20">
        <v>5.8</v>
      </c>
      <c r="S13" s="20">
        <v>6.8</v>
      </c>
      <c r="T13" s="77">
        <v>6.6</v>
      </c>
      <c r="U13" s="41">
        <v>8.3</v>
      </c>
      <c r="V13" s="20">
        <v>7.4</v>
      </c>
      <c r="W13" s="76">
        <v>7.6</v>
      </c>
      <c r="X13" s="20">
        <v>6.2</v>
      </c>
      <c r="Y13" s="30">
        <v>7.1</v>
      </c>
      <c r="Z13" s="267">
        <v>6.1</v>
      </c>
      <c r="AA13" s="307">
        <v>6.6</v>
      </c>
      <c r="AB13" s="30">
        <v>6.2</v>
      </c>
      <c r="AC13" s="30">
        <v>6.8</v>
      </c>
      <c r="AD13" s="30">
        <v>5.8</v>
      </c>
      <c r="AE13" s="257">
        <f>ROUND(SUMPRODUCT($H$12:$AD$12,H13:AD13)/$AE$12,2)</f>
        <v>6.55</v>
      </c>
      <c r="AF13" s="423" t="s">
        <v>284</v>
      </c>
      <c r="AG13" s="219"/>
    </row>
    <row r="14" spans="1:33" s="3" customFormat="1" ht="21.75" customHeight="1">
      <c r="A14" s="43">
        <v>2</v>
      </c>
      <c r="B14" s="148" t="s">
        <v>219</v>
      </c>
      <c r="C14" s="142" t="s">
        <v>220</v>
      </c>
      <c r="D14" s="29" t="s">
        <v>0</v>
      </c>
      <c r="E14" s="150" t="s">
        <v>232</v>
      </c>
      <c r="F14" s="41">
        <v>8</v>
      </c>
      <c r="G14" s="27">
        <v>8</v>
      </c>
      <c r="H14" s="20">
        <v>6.4</v>
      </c>
      <c r="I14" s="20">
        <v>8.2</v>
      </c>
      <c r="J14" s="20">
        <v>7.8</v>
      </c>
      <c r="K14" s="20">
        <v>7.1</v>
      </c>
      <c r="L14" s="41">
        <v>8.1</v>
      </c>
      <c r="M14" s="20">
        <v>7.1</v>
      </c>
      <c r="N14" s="20">
        <v>8.2</v>
      </c>
      <c r="O14" s="27">
        <v>7</v>
      </c>
      <c r="P14" s="20">
        <v>6.1</v>
      </c>
      <c r="Q14" s="20">
        <v>7.1</v>
      </c>
      <c r="R14" s="20">
        <v>6.8</v>
      </c>
      <c r="S14" s="20">
        <v>8.2</v>
      </c>
      <c r="T14" s="41">
        <v>6.1</v>
      </c>
      <c r="U14" s="41">
        <v>9.3</v>
      </c>
      <c r="V14" s="20">
        <v>8.3</v>
      </c>
      <c r="W14" s="76">
        <v>7.3</v>
      </c>
      <c r="X14" s="20">
        <v>7.9</v>
      </c>
      <c r="Y14" s="30">
        <v>6.5</v>
      </c>
      <c r="Z14" s="267">
        <v>6.7</v>
      </c>
      <c r="AA14" s="307">
        <v>7.4</v>
      </c>
      <c r="AB14" s="30">
        <v>8</v>
      </c>
      <c r="AC14" s="30">
        <v>7.4</v>
      </c>
      <c r="AD14" s="30">
        <v>6.7</v>
      </c>
      <c r="AE14" s="257">
        <f aca="true" t="shared" si="0" ref="AE14:AE23">ROUND(SUMPRODUCT($H$12:$AD$12,H14:AD14)/$AE$12,2)</f>
        <v>7.28</v>
      </c>
      <c r="AF14" s="423" t="s">
        <v>284</v>
      </c>
      <c r="AG14" s="219"/>
    </row>
    <row r="15" spans="1:33" s="3" customFormat="1" ht="21.75" customHeight="1">
      <c r="A15" s="43">
        <v>3</v>
      </c>
      <c r="B15" s="149" t="s">
        <v>221</v>
      </c>
      <c r="C15" s="142" t="s">
        <v>222</v>
      </c>
      <c r="D15" s="29" t="s">
        <v>0</v>
      </c>
      <c r="E15" s="151" t="s">
        <v>233</v>
      </c>
      <c r="F15" s="41">
        <v>7</v>
      </c>
      <c r="G15" s="27">
        <v>7</v>
      </c>
      <c r="H15" s="20">
        <v>7</v>
      </c>
      <c r="I15" s="20">
        <v>7.1</v>
      </c>
      <c r="J15" s="20">
        <v>8.4</v>
      </c>
      <c r="K15" s="20">
        <v>7.9</v>
      </c>
      <c r="L15" s="41">
        <v>8</v>
      </c>
      <c r="M15" s="20">
        <v>7.4</v>
      </c>
      <c r="N15" s="20">
        <v>7.6</v>
      </c>
      <c r="O15" s="27">
        <v>8.4</v>
      </c>
      <c r="P15" s="20">
        <v>7.1</v>
      </c>
      <c r="Q15" s="20">
        <v>6.1</v>
      </c>
      <c r="R15" s="20">
        <v>6.6</v>
      </c>
      <c r="S15" s="20">
        <v>6.8</v>
      </c>
      <c r="T15" s="41">
        <v>6.1</v>
      </c>
      <c r="U15" s="41">
        <v>8.9</v>
      </c>
      <c r="V15" s="20">
        <v>8.3</v>
      </c>
      <c r="W15" s="20">
        <v>6</v>
      </c>
      <c r="X15" s="20">
        <v>7.4</v>
      </c>
      <c r="Y15" s="30">
        <v>7.8</v>
      </c>
      <c r="Z15" s="267">
        <v>7.1</v>
      </c>
      <c r="AA15" s="307">
        <v>7.4</v>
      </c>
      <c r="AB15" s="30">
        <v>8</v>
      </c>
      <c r="AC15" s="30">
        <v>7.7</v>
      </c>
      <c r="AD15" s="30">
        <v>6.7</v>
      </c>
      <c r="AE15" s="257">
        <f t="shared" si="0"/>
        <v>7.37</v>
      </c>
      <c r="AF15" s="423" t="s">
        <v>284</v>
      </c>
      <c r="AG15" s="219"/>
    </row>
    <row r="16" spans="1:33" s="3" customFormat="1" ht="21.75" customHeight="1">
      <c r="A16" s="43">
        <v>4</v>
      </c>
      <c r="B16" s="140" t="s">
        <v>223</v>
      </c>
      <c r="C16" s="142" t="s">
        <v>224</v>
      </c>
      <c r="D16" s="29" t="s">
        <v>0</v>
      </c>
      <c r="E16" s="145" t="s">
        <v>234</v>
      </c>
      <c r="F16" s="41">
        <v>8</v>
      </c>
      <c r="G16" s="27">
        <v>7</v>
      </c>
      <c r="H16" s="20">
        <v>8</v>
      </c>
      <c r="I16" s="20">
        <v>7.9</v>
      </c>
      <c r="J16" s="20">
        <v>7.1</v>
      </c>
      <c r="K16" s="20">
        <v>8.4</v>
      </c>
      <c r="L16" s="41">
        <v>7.2</v>
      </c>
      <c r="M16" s="42">
        <v>6</v>
      </c>
      <c r="N16" s="20">
        <v>7.4</v>
      </c>
      <c r="O16" s="20">
        <v>6.5</v>
      </c>
      <c r="P16" s="20">
        <v>7.3</v>
      </c>
      <c r="Q16" s="20">
        <v>5.9</v>
      </c>
      <c r="R16" s="42">
        <v>6.9</v>
      </c>
      <c r="S16" s="42">
        <v>6.9</v>
      </c>
      <c r="T16" s="77">
        <v>7.2</v>
      </c>
      <c r="U16" s="41">
        <v>9</v>
      </c>
      <c r="V16" s="42">
        <v>8.3</v>
      </c>
      <c r="W16" s="76">
        <v>6.8</v>
      </c>
      <c r="X16" s="42">
        <v>6.6</v>
      </c>
      <c r="Y16" s="30">
        <v>6.3</v>
      </c>
      <c r="Z16" s="268">
        <v>7.1</v>
      </c>
      <c r="AA16" s="307">
        <v>6.4</v>
      </c>
      <c r="AB16" s="30">
        <v>7</v>
      </c>
      <c r="AC16" s="30">
        <v>7.2</v>
      </c>
      <c r="AD16" s="30">
        <v>7</v>
      </c>
      <c r="AE16" s="257">
        <f t="shared" si="0"/>
        <v>7.05</v>
      </c>
      <c r="AF16" s="423" t="s">
        <v>284</v>
      </c>
      <c r="AG16" s="219"/>
    </row>
    <row r="17" spans="1:33" s="3" customFormat="1" ht="21.75" customHeight="1">
      <c r="A17" s="43">
        <v>5</v>
      </c>
      <c r="B17" s="133" t="s">
        <v>225</v>
      </c>
      <c r="C17" s="141" t="s">
        <v>226</v>
      </c>
      <c r="D17" s="29" t="s">
        <v>0</v>
      </c>
      <c r="E17" s="137" t="s">
        <v>235</v>
      </c>
      <c r="F17" s="41">
        <v>7</v>
      </c>
      <c r="G17" s="27">
        <v>7.5</v>
      </c>
      <c r="H17" s="20">
        <v>7.5</v>
      </c>
      <c r="I17" s="20">
        <v>7.3</v>
      </c>
      <c r="J17" s="20">
        <v>8.2</v>
      </c>
      <c r="K17" s="20">
        <v>7.7</v>
      </c>
      <c r="L17" s="41">
        <v>7.7</v>
      </c>
      <c r="M17" s="296">
        <v>7.1</v>
      </c>
      <c r="N17" s="20">
        <v>7.6</v>
      </c>
      <c r="O17" s="20">
        <v>6.2</v>
      </c>
      <c r="P17" s="20">
        <v>6.8</v>
      </c>
      <c r="Q17" s="20">
        <v>5.7</v>
      </c>
      <c r="R17" s="42">
        <v>5.6</v>
      </c>
      <c r="S17" s="42">
        <v>5.8</v>
      </c>
      <c r="T17" s="77">
        <v>6.7</v>
      </c>
      <c r="U17" s="41">
        <v>8.7</v>
      </c>
      <c r="V17" s="42">
        <v>8.4</v>
      </c>
      <c r="W17" s="20">
        <v>5.8</v>
      </c>
      <c r="X17" s="42">
        <v>6.6</v>
      </c>
      <c r="Y17" s="30">
        <v>7.2</v>
      </c>
      <c r="Z17" s="268">
        <v>7</v>
      </c>
      <c r="AA17" s="307">
        <v>6.8</v>
      </c>
      <c r="AB17" s="30">
        <v>6.9</v>
      </c>
      <c r="AC17" s="30">
        <v>6.9</v>
      </c>
      <c r="AD17" s="30">
        <v>7</v>
      </c>
      <c r="AE17" s="257">
        <f t="shared" si="0"/>
        <v>6.92</v>
      </c>
      <c r="AF17" s="423" t="s">
        <v>284</v>
      </c>
      <c r="AG17" s="219"/>
    </row>
    <row r="18" spans="1:33" s="3" customFormat="1" ht="21.75" customHeight="1">
      <c r="A18" s="43">
        <v>6</v>
      </c>
      <c r="B18" s="331" t="s">
        <v>249</v>
      </c>
      <c r="C18" s="332" t="s">
        <v>250</v>
      </c>
      <c r="D18" s="194" t="s">
        <v>0</v>
      </c>
      <c r="E18" s="333">
        <v>36388</v>
      </c>
      <c r="F18" s="196">
        <v>8</v>
      </c>
      <c r="G18" s="197">
        <v>7</v>
      </c>
      <c r="H18" s="198">
        <v>7</v>
      </c>
      <c r="I18" s="198">
        <v>7.6</v>
      </c>
      <c r="J18" s="198">
        <v>6.7</v>
      </c>
      <c r="K18" s="198">
        <v>7.4</v>
      </c>
      <c r="L18" s="196">
        <v>7.5</v>
      </c>
      <c r="M18" s="199">
        <v>6.5</v>
      </c>
      <c r="N18" s="198">
        <v>7.6</v>
      </c>
      <c r="O18" s="198">
        <v>6.3</v>
      </c>
      <c r="P18" s="198">
        <v>6.7</v>
      </c>
      <c r="Q18" s="198">
        <v>6.5</v>
      </c>
      <c r="R18" s="334">
        <v>5.6</v>
      </c>
      <c r="S18" s="199">
        <v>6</v>
      </c>
      <c r="T18" s="335">
        <v>5.6</v>
      </c>
      <c r="U18" s="196">
        <v>9.3</v>
      </c>
      <c r="V18" s="199">
        <v>8</v>
      </c>
      <c r="W18" s="198">
        <v>6.1</v>
      </c>
      <c r="X18" s="199">
        <v>8</v>
      </c>
      <c r="Y18" s="336">
        <v>8.1</v>
      </c>
      <c r="Z18" s="270">
        <v>6.8</v>
      </c>
      <c r="AA18" s="337">
        <v>8.6</v>
      </c>
      <c r="AB18" s="336">
        <v>8</v>
      </c>
      <c r="AC18" s="336">
        <v>8</v>
      </c>
      <c r="AD18" s="336">
        <v>6.9</v>
      </c>
      <c r="AE18" s="257">
        <f t="shared" si="0"/>
        <v>7.19</v>
      </c>
      <c r="AF18" s="423" t="s">
        <v>284</v>
      </c>
      <c r="AG18" s="219"/>
    </row>
    <row r="19" spans="1:33" s="3" customFormat="1" ht="21.75" customHeight="1">
      <c r="A19" s="43">
        <v>7</v>
      </c>
      <c r="B19" s="190" t="s">
        <v>229</v>
      </c>
      <c r="C19" s="190" t="s">
        <v>230</v>
      </c>
      <c r="D19" s="339" t="s">
        <v>0</v>
      </c>
      <c r="E19" s="139" t="s">
        <v>239</v>
      </c>
      <c r="F19" s="41">
        <v>8</v>
      </c>
      <c r="G19" s="27">
        <v>7.5</v>
      </c>
      <c r="H19" s="20">
        <v>7.4</v>
      </c>
      <c r="I19" s="20">
        <v>8.1</v>
      </c>
      <c r="J19" s="20">
        <v>8.1</v>
      </c>
      <c r="K19" s="20">
        <v>8.5</v>
      </c>
      <c r="L19" s="41">
        <v>7.5</v>
      </c>
      <c r="M19" s="42">
        <v>7.4</v>
      </c>
      <c r="N19" s="20">
        <v>8</v>
      </c>
      <c r="O19" s="20">
        <v>6.9</v>
      </c>
      <c r="P19" s="20">
        <v>7</v>
      </c>
      <c r="Q19" s="20">
        <v>6.7</v>
      </c>
      <c r="R19" s="42">
        <v>5.8</v>
      </c>
      <c r="S19" s="42">
        <v>8</v>
      </c>
      <c r="T19" s="41">
        <v>5.8</v>
      </c>
      <c r="U19" s="41">
        <v>9.5</v>
      </c>
      <c r="V19" s="42">
        <v>8</v>
      </c>
      <c r="W19" s="20">
        <v>5.8</v>
      </c>
      <c r="X19" s="42">
        <v>8</v>
      </c>
      <c r="Y19" s="30">
        <v>7.3</v>
      </c>
      <c r="Z19" s="42">
        <v>6.8</v>
      </c>
      <c r="AA19" s="44">
        <v>7.1</v>
      </c>
      <c r="AB19" s="30">
        <v>8</v>
      </c>
      <c r="AC19" s="30">
        <v>7.3</v>
      </c>
      <c r="AD19" s="30">
        <v>5.7</v>
      </c>
      <c r="AE19" s="257">
        <f t="shared" si="0"/>
        <v>7.26</v>
      </c>
      <c r="AF19" s="423" t="s">
        <v>284</v>
      </c>
      <c r="AG19" s="219"/>
    </row>
    <row r="20" spans="1:33" s="357" customFormat="1" ht="21.75" customHeight="1">
      <c r="A20" s="340">
        <v>8</v>
      </c>
      <c r="B20" s="341" t="s">
        <v>131</v>
      </c>
      <c r="C20" s="342" t="s">
        <v>81</v>
      </c>
      <c r="D20" s="343" t="s">
        <v>0</v>
      </c>
      <c r="E20" s="344" t="s">
        <v>237</v>
      </c>
      <c r="F20" s="345">
        <v>8</v>
      </c>
      <c r="G20" s="346">
        <v>7.5</v>
      </c>
      <c r="H20" s="279">
        <v>7</v>
      </c>
      <c r="I20" s="279">
        <v>5.7</v>
      </c>
      <c r="J20" s="279">
        <v>8</v>
      </c>
      <c r="K20" s="279">
        <v>7.6</v>
      </c>
      <c r="L20" s="345">
        <v>8.2</v>
      </c>
      <c r="M20" s="347">
        <v>7.2</v>
      </c>
      <c r="N20" s="279">
        <v>7</v>
      </c>
      <c r="O20" s="279">
        <v>5.9</v>
      </c>
      <c r="P20" s="279">
        <v>5.7</v>
      </c>
      <c r="Q20" s="279">
        <v>6.6</v>
      </c>
      <c r="R20" s="347">
        <v>5.6</v>
      </c>
      <c r="S20" s="347">
        <v>5.9</v>
      </c>
      <c r="T20" s="348">
        <v>6.2</v>
      </c>
      <c r="U20" s="345">
        <v>9.3</v>
      </c>
      <c r="V20" s="347">
        <v>8</v>
      </c>
      <c r="W20" s="349">
        <v>6.1</v>
      </c>
      <c r="X20" s="350">
        <v>3</v>
      </c>
      <c r="Y20" s="351">
        <v>6.6</v>
      </c>
      <c r="Z20" s="352">
        <v>6.2</v>
      </c>
      <c r="AA20" s="353">
        <v>6.3</v>
      </c>
      <c r="AB20" s="351">
        <v>6.8</v>
      </c>
      <c r="AC20" s="351">
        <v>0</v>
      </c>
      <c r="AD20" s="354">
        <v>2.9</v>
      </c>
      <c r="AE20" s="355">
        <f>ROUND(SUMPRODUCT($H$12:$AD$12,H20:AD20)/$AE$12,2)</f>
        <v>5.86</v>
      </c>
      <c r="AF20" s="424">
        <v>0</v>
      </c>
      <c r="AG20" s="356"/>
    </row>
    <row r="21" spans="1:33" s="357" customFormat="1" ht="21.75" customHeight="1">
      <c r="A21" s="340">
        <v>9</v>
      </c>
      <c r="B21" s="405" t="s">
        <v>245</v>
      </c>
      <c r="C21" s="342" t="s">
        <v>246</v>
      </c>
      <c r="D21" s="343" t="s">
        <v>0</v>
      </c>
      <c r="E21" s="406" t="s">
        <v>236</v>
      </c>
      <c r="F21" s="345">
        <v>7</v>
      </c>
      <c r="G21" s="407">
        <v>0</v>
      </c>
      <c r="H21" s="279">
        <v>7.4</v>
      </c>
      <c r="I21" s="279">
        <v>7.9</v>
      </c>
      <c r="J21" s="279">
        <v>8.7</v>
      </c>
      <c r="K21" s="279">
        <v>7.9</v>
      </c>
      <c r="L21" s="345">
        <v>7.3</v>
      </c>
      <c r="M21" s="347">
        <v>5.9</v>
      </c>
      <c r="N21" s="279">
        <v>8.6</v>
      </c>
      <c r="O21" s="279">
        <v>7.6</v>
      </c>
      <c r="P21" s="279">
        <v>5.6</v>
      </c>
      <c r="Q21" s="279">
        <v>5.9</v>
      </c>
      <c r="R21" s="347">
        <v>6.6</v>
      </c>
      <c r="S21" s="347">
        <v>6.9</v>
      </c>
      <c r="T21" s="345">
        <v>5.9</v>
      </c>
      <c r="U21" s="345">
        <v>9.4</v>
      </c>
      <c r="V21" s="347">
        <v>8.3</v>
      </c>
      <c r="W21" s="279">
        <v>6.4</v>
      </c>
      <c r="X21" s="347">
        <v>6.2</v>
      </c>
      <c r="Y21" s="351">
        <v>6.2</v>
      </c>
      <c r="Z21" s="352">
        <v>7.7</v>
      </c>
      <c r="AA21" s="353">
        <v>6.4</v>
      </c>
      <c r="AB21" s="351">
        <v>7.8</v>
      </c>
      <c r="AC21" s="351">
        <v>7.8</v>
      </c>
      <c r="AD21" s="351">
        <v>7.4</v>
      </c>
      <c r="AE21" s="355">
        <f>ROUND(SUMPRODUCT($H$12:$AD$12,H21:AD21)/$AE$12,2)</f>
        <v>7.13</v>
      </c>
      <c r="AF21" s="424">
        <v>0</v>
      </c>
      <c r="AG21" s="356"/>
    </row>
    <row r="22" spans="1:33" s="357" customFormat="1" ht="21.75" customHeight="1">
      <c r="A22" s="340">
        <v>10</v>
      </c>
      <c r="B22" s="408" t="s">
        <v>227</v>
      </c>
      <c r="C22" s="342" t="s">
        <v>134</v>
      </c>
      <c r="D22" s="343" t="s">
        <v>0</v>
      </c>
      <c r="E22" s="409" t="s">
        <v>238</v>
      </c>
      <c r="F22" s="345">
        <v>8</v>
      </c>
      <c r="G22" s="346">
        <v>6.5</v>
      </c>
      <c r="H22" s="279">
        <v>5.8</v>
      </c>
      <c r="I22" s="279">
        <v>7.6</v>
      </c>
      <c r="J22" s="279">
        <v>6.1</v>
      </c>
      <c r="K22" s="279">
        <v>5.9</v>
      </c>
      <c r="L22" s="345">
        <v>6.9</v>
      </c>
      <c r="M22" s="347">
        <v>5.9</v>
      </c>
      <c r="N22" s="279">
        <v>7</v>
      </c>
      <c r="O22" s="279">
        <v>6.9</v>
      </c>
      <c r="P22" s="279">
        <v>5.5</v>
      </c>
      <c r="Q22" s="279">
        <v>5.7</v>
      </c>
      <c r="R22" s="410">
        <v>5.7</v>
      </c>
      <c r="S22" s="410">
        <v>5.3</v>
      </c>
      <c r="T22" s="348">
        <v>6.2</v>
      </c>
      <c r="U22" s="345">
        <v>8.3</v>
      </c>
      <c r="V22" s="347">
        <v>7.3</v>
      </c>
      <c r="W22" s="349">
        <v>6</v>
      </c>
      <c r="X22" s="347">
        <v>6</v>
      </c>
      <c r="Y22" s="351">
        <v>5.9</v>
      </c>
      <c r="Z22" s="411">
        <v>5</v>
      </c>
      <c r="AA22" s="353">
        <v>5.3</v>
      </c>
      <c r="AB22" s="351">
        <v>5.9</v>
      </c>
      <c r="AC22" s="351">
        <v>6.3</v>
      </c>
      <c r="AD22" s="351">
        <v>5.3</v>
      </c>
      <c r="AE22" s="355">
        <f>ROUND(SUMPRODUCT($H$12:$AD$12,H22:AD22)/$AE$12,2)</f>
        <v>5.94</v>
      </c>
      <c r="AF22" s="424">
        <v>0</v>
      </c>
      <c r="AG22" s="356"/>
    </row>
    <row r="23" spans="1:32" s="18" customFormat="1" ht="15.75">
      <c r="A23" s="7"/>
      <c r="B23" s="4" t="s">
        <v>91</v>
      </c>
      <c r="C23" s="17"/>
      <c r="D23" s="6"/>
      <c r="E23" s="65" t="s">
        <v>70</v>
      </c>
      <c r="F23" s="65">
        <f>COUNTIF(F13:F19,"&lt;5")</f>
        <v>0</v>
      </c>
      <c r="G23" s="65"/>
      <c r="H23" s="200">
        <f>COUNTIF(H13:H19,"&lt;5")</f>
        <v>0</v>
      </c>
      <c r="I23" s="65">
        <f>COUNTIF(I13:I19,"&lt;5")</f>
        <v>0</v>
      </c>
      <c r="J23" s="65">
        <f>COUNTIF(J13:J19,"&lt;5")</f>
        <v>0</v>
      </c>
      <c r="K23" s="65"/>
      <c r="L23" s="65">
        <f>COUNTIF(L13:L19,"&lt;5")</f>
        <v>0</v>
      </c>
      <c r="M23" s="65">
        <f>COUNTIF(M13:M19,"&lt;5")</f>
        <v>0</v>
      </c>
      <c r="N23" s="65">
        <f>COUNTIF(N13:N19,"&lt;5")</f>
        <v>0</v>
      </c>
      <c r="O23" s="65">
        <f>COUNTIF(O13:O19,"&lt;5")</f>
        <v>0</v>
      </c>
      <c r="P23" s="65">
        <f>COUNTIF(P13:P19,"&lt;5")</f>
        <v>0</v>
      </c>
      <c r="Q23" s="65"/>
      <c r="R23" s="65">
        <f>COUNTIF(R13:R19,"&lt;5")</f>
        <v>0</v>
      </c>
      <c r="S23" s="65">
        <f>COUNTIF(S13:S19,"&lt;5")</f>
        <v>0</v>
      </c>
      <c r="T23" s="65">
        <f>COUNTIF(T13:T19,"&lt;5")</f>
        <v>0</v>
      </c>
      <c r="U23" s="65"/>
      <c r="V23" s="65">
        <f>COUNTIF(V13:V19,"&lt;5")</f>
        <v>0</v>
      </c>
      <c r="W23" s="65">
        <f>COUNTIF(W13:W19,"&lt;5")</f>
        <v>0</v>
      </c>
      <c r="X23" s="200"/>
      <c r="Y23" s="65">
        <f aca="true" t="shared" si="1" ref="Y23:AD23">COUNTIF(Y13:Y19,"&lt;5")</f>
        <v>0</v>
      </c>
      <c r="Z23" s="65">
        <f t="shared" si="1"/>
        <v>0</v>
      </c>
      <c r="AA23" s="65">
        <f t="shared" si="1"/>
        <v>0</v>
      </c>
      <c r="AB23" s="338">
        <f t="shared" si="1"/>
        <v>0</v>
      </c>
      <c r="AC23" s="338">
        <f t="shared" si="1"/>
        <v>0</v>
      </c>
      <c r="AD23" s="65">
        <f t="shared" si="1"/>
        <v>0</v>
      </c>
      <c r="AE23" s="257">
        <f t="shared" si="0"/>
        <v>0</v>
      </c>
      <c r="AF23" s="412"/>
    </row>
    <row r="24" spans="2:32" ht="15" customHeight="1">
      <c r="B24" s="7"/>
      <c r="C24" s="7"/>
      <c r="D24" s="7"/>
      <c r="E24" s="53" t="s">
        <v>74</v>
      </c>
      <c r="F24" s="53">
        <f>COUNTIF(F13:F19,"HL")</f>
        <v>0</v>
      </c>
      <c r="G24" s="53"/>
      <c r="H24" s="53"/>
      <c r="I24" s="53">
        <f>COUNTIF(I13:I19,"HL")</f>
        <v>0</v>
      </c>
      <c r="J24" s="53">
        <f>COUNTIF(J13:J19,"HL")</f>
        <v>0</v>
      </c>
      <c r="K24" s="53"/>
      <c r="L24" s="53">
        <f>COUNTIF(L13:L19,"HL")</f>
        <v>0</v>
      </c>
      <c r="M24" s="53">
        <f>COUNTIF(M13:M19,"HL")</f>
        <v>0</v>
      </c>
      <c r="N24" s="53">
        <f>COUNTIF(N13:N19,"HL")</f>
        <v>0</v>
      </c>
      <c r="O24" s="53">
        <f>COUNTIF(O13:O19,"HL")</f>
        <v>0</v>
      </c>
      <c r="P24" s="53">
        <f>COUNTIF(P13:P19,"HL")</f>
        <v>0</v>
      </c>
      <c r="Q24" s="53"/>
      <c r="R24" s="53">
        <f>COUNTIF(R13:R19,"HL")</f>
        <v>0</v>
      </c>
      <c r="S24" s="53">
        <f>COUNTIF(S13:S19,"HL")</f>
        <v>0</v>
      </c>
      <c r="T24" s="53">
        <f>COUNTIF(T13:T19,"HL")</f>
        <v>0</v>
      </c>
      <c r="U24" s="53"/>
      <c r="V24" s="53">
        <f>COUNTIF(V13:V19,"HL")</f>
        <v>0</v>
      </c>
      <c r="W24" s="53">
        <f>COUNTIF(W13:W19,"HL")</f>
        <v>0</v>
      </c>
      <c r="Y24" s="53">
        <f aca="true" t="shared" si="2" ref="Y24:AE24">COUNTIF(Y13:Y19,"HL")</f>
        <v>0</v>
      </c>
      <c r="Z24" s="53">
        <f t="shared" si="2"/>
        <v>0</v>
      </c>
      <c r="AA24" s="53">
        <f t="shared" si="2"/>
        <v>0</v>
      </c>
      <c r="AB24" s="310">
        <f t="shared" si="2"/>
        <v>0</v>
      </c>
      <c r="AC24" s="310">
        <f t="shared" si="2"/>
        <v>0</v>
      </c>
      <c r="AD24" s="53">
        <f t="shared" si="2"/>
        <v>0</v>
      </c>
      <c r="AE24" s="53">
        <f t="shared" si="2"/>
        <v>0</v>
      </c>
      <c r="AF24" s="53"/>
    </row>
    <row r="25" spans="2:25" ht="7.5" customHeight="1">
      <c r="B25" s="7"/>
      <c r="C25" s="7"/>
      <c r="D25" s="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4" ht="16.5">
      <c r="A26" s="52" t="s">
        <v>2</v>
      </c>
      <c r="C26" s="51"/>
      <c r="D26" s="51"/>
    </row>
    <row r="27" spans="2:3" ht="17.25" customHeight="1">
      <c r="B27" s="4" t="s">
        <v>42</v>
      </c>
      <c r="C27" s="54" t="s">
        <v>69</v>
      </c>
    </row>
    <row r="28" spans="2:3" ht="12.75">
      <c r="B28" s="7" t="s">
        <v>43</v>
      </c>
      <c r="C28" s="55" t="s">
        <v>44</v>
      </c>
    </row>
    <row r="29" spans="2:3" ht="12.75">
      <c r="B29" s="7" t="s">
        <v>45</v>
      </c>
      <c r="C29" s="55" t="s">
        <v>46</v>
      </c>
    </row>
    <row r="30" spans="2:3" ht="12.75">
      <c r="B30" s="10" t="s">
        <v>84</v>
      </c>
      <c r="C30" s="56" t="s">
        <v>85</v>
      </c>
    </row>
    <row r="31" ht="12.75">
      <c r="C31" s="7"/>
    </row>
    <row r="32" ht="12.75">
      <c r="D32" s="7"/>
    </row>
    <row r="33" ht="12.75">
      <c r="D33" s="7"/>
    </row>
    <row r="34" ht="12.75">
      <c r="D34" s="7"/>
    </row>
    <row r="35" ht="12.75">
      <c r="D35" s="7"/>
    </row>
    <row r="36" ht="12.75">
      <c r="D36" s="7"/>
    </row>
    <row r="37" ht="12.75">
      <c r="D37" s="7"/>
    </row>
    <row r="38" ht="12.75"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</sheetData>
  <sheetProtection/>
  <mergeCells count="15">
    <mergeCell ref="AG9:AG11"/>
    <mergeCell ref="A7:AG7"/>
    <mergeCell ref="A9:A12"/>
    <mergeCell ref="B9:C12"/>
    <mergeCell ref="D9:D12"/>
    <mergeCell ref="E9:E12"/>
    <mergeCell ref="P9:W9"/>
    <mergeCell ref="AE9:AE11"/>
    <mergeCell ref="AF9:AF11"/>
    <mergeCell ref="A1:E1"/>
    <mergeCell ref="H1:AG1"/>
    <mergeCell ref="A2:E2"/>
    <mergeCell ref="H2:AG2"/>
    <mergeCell ref="A3:E3"/>
    <mergeCell ref="A6:AG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18"/>
  <sheetViews>
    <sheetView zoomScalePageLayoutView="0" workbookViewId="0" topLeftCell="H13">
      <selection activeCell="L28" sqref="L28"/>
    </sheetView>
  </sheetViews>
  <sheetFormatPr defaultColWidth="9.33203125" defaultRowHeight="12.75"/>
  <cols>
    <col min="1" max="1" width="5.5" style="1" customWidth="1"/>
    <col min="2" max="2" width="19.33203125" style="1" customWidth="1"/>
    <col min="3" max="3" width="10.33203125" style="1" customWidth="1"/>
    <col min="4" max="4" width="8.83203125" style="1" customWidth="1"/>
    <col min="5" max="5" width="17.33203125" style="1" customWidth="1"/>
    <col min="6" max="6" width="6.66015625" style="1" customWidth="1"/>
    <col min="7" max="7" width="5.5" style="1" customWidth="1"/>
    <col min="8" max="14" width="6.66015625" style="1" customWidth="1"/>
    <col min="15" max="15" width="7" style="1" customWidth="1"/>
    <col min="16" max="18" width="7.5" style="1" customWidth="1"/>
    <col min="19" max="19" width="7.33203125" style="1" customWidth="1"/>
    <col min="20" max="20" width="6.33203125" style="1" customWidth="1"/>
    <col min="21" max="21" width="7.66015625" style="1" customWidth="1"/>
    <col min="22" max="23" width="7.5" style="1" customWidth="1"/>
    <col min="24" max="25" width="7.83203125" style="1" customWidth="1"/>
    <col min="26" max="29" width="6.83203125" style="1" customWidth="1"/>
    <col min="30" max="30" width="7.33203125" style="1" customWidth="1"/>
    <col min="31" max="35" width="10.66015625" style="1" customWidth="1"/>
    <col min="36" max="16384" width="9.33203125" style="1" customWidth="1"/>
  </cols>
  <sheetData>
    <row r="1" spans="1:36" ht="16.5">
      <c r="A1" s="544" t="s">
        <v>62</v>
      </c>
      <c r="B1" s="544"/>
      <c r="C1" s="544"/>
      <c r="D1" s="544"/>
      <c r="E1" s="544"/>
      <c r="F1" s="549" t="s">
        <v>14</v>
      </c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</row>
    <row r="2" spans="1:36" ht="16.5">
      <c r="A2" s="545" t="s">
        <v>15</v>
      </c>
      <c r="B2" s="545"/>
      <c r="C2" s="545"/>
      <c r="D2" s="545"/>
      <c r="E2" s="545"/>
      <c r="F2" s="549" t="s">
        <v>12</v>
      </c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</row>
    <row r="3" spans="6:7" ht="15.75">
      <c r="F3" s="82"/>
      <c r="G3" s="82"/>
    </row>
    <row r="4" spans="1:7" ht="12.75">
      <c r="A4" s="19"/>
      <c r="B4" s="19"/>
      <c r="C4" s="19"/>
      <c r="D4" s="19"/>
      <c r="E4" s="19"/>
      <c r="F4" s="19"/>
      <c r="G4" s="19"/>
    </row>
    <row r="5" spans="1:7" ht="12.75">
      <c r="A5" s="19"/>
      <c r="B5" s="19"/>
      <c r="C5" s="19"/>
      <c r="D5" s="19"/>
      <c r="E5" s="19"/>
      <c r="F5" s="19"/>
      <c r="G5" s="19"/>
    </row>
    <row r="6" spans="1:36" s="2" customFormat="1" ht="20.25">
      <c r="A6" s="550" t="s">
        <v>16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</row>
    <row r="7" spans="1:36" s="45" customFormat="1" ht="20.25">
      <c r="A7" s="550" t="s">
        <v>258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</row>
    <row r="8" spans="1:36" s="2" customFormat="1" ht="15.75" customHeight="1">
      <c r="A8" s="330"/>
      <c r="B8" s="330"/>
      <c r="C8" s="330"/>
      <c r="D8" s="330"/>
      <c r="E8" s="330"/>
      <c r="F8" s="330">
        <v>1</v>
      </c>
      <c r="G8" s="330">
        <v>2</v>
      </c>
      <c r="H8" s="330">
        <v>3</v>
      </c>
      <c r="I8" s="330">
        <v>4</v>
      </c>
      <c r="J8" s="330">
        <v>5</v>
      </c>
      <c r="K8" s="330">
        <v>6</v>
      </c>
      <c r="L8" s="330">
        <v>7</v>
      </c>
      <c r="M8" s="330">
        <v>8</v>
      </c>
      <c r="N8" s="330">
        <v>9</v>
      </c>
      <c r="O8" s="330">
        <v>10</v>
      </c>
      <c r="P8" s="330">
        <v>11</v>
      </c>
      <c r="Q8" s="330">
        <v>12</v>
      </c>
      <c r="R8" s="330">
        <v>13</v>
      </c>
      <c r="S8" s="330">
        <v>14</v>
      </c>
      <c r="T8" s="330">
        <v>15</v>
      </c>
      <c r="U8" s="330">
        <v>16</v>
      </c>
      <c r="V8" s="330">
        <v>17</v>
      </c>
      <c r="W8" s="330">
        <v>18</v>
      </c>
      <c r="X8" s="330">
        <v>19</v>
      </c>
      <c r="Y8" s="330">
        <v>20</v>
      </c>
      <c r="Z8" s="330">
        <v>21</v>
      </c>
      <c r="AA8" s="330">
        <v>22</v>
      </c>
      <c r="AB8" s="330">
        <v>23</v>
      </c>
      <c r="AC8" s="330">
        <v>24</v>
      </c>
      <c r="AD8" s="330">
        <v>25</v>
      </c>
      <c r="AE8" s="330"/>
      <c r="AF8" s="330"/>
      <c r="AG8" s="330"/>
      <c r="AH8" s="330"/>
      <c r="AI8" s="330"/>
      <c r="AJ8" s="330"/>
    </row>
    <row r="9" spans="1:36" s="3" customFormat="1" ht="27.75" customHeight="1">
      <c r="A9" s="526" t="s">
        <v>1</v>
      </c>
      <c r="B9" s="532" t="s">
        <v>17</v>
      </c>
      <c r="C9" s="533"/>
      <c r="D9" s="546" t="s">
        <v>89</v>
      </c>
      <c r="E9" s="526" t="s">
        <v>11</v>
      </c>
      <c r="F9" s="538"/>
      <c r="G9" s="539"/>
      <c r="H9" s="539"/>
      <c r="I9" s="539"/>
      <c r="J9" s="539"/>
      <c r="K9" s="539"/>
      <c r="L9" s="539"/>
      <c r="M9" s="539"/>
      <c r="N9" s="539"/>
      <c r="O9" s="540"/>
      <c r="P9" s="530"/>
      <c r="Q9" s="530"/>
      <c r="R9" s="530"/>
      <c r="S9" s="530"/>
      <c r="T9" s="530"/>
      <c r="U9" s="530"/>
      <c r="V9" s="530"/>
      <c r="W9" s="531"/>
      <c r="X9" s="94"/>
      <c r="Y9" s="94"/>
      <c r="Z9" s="94"/>
      <c r="AA9" s="94"/>
      <c r="AB9" s="94"/>
      <c r="AC9" s="94"/>
      <c r="AD9" s="95"/>
      <c r="AE9" s="478" t="s">
        <v>301</v>
      </c>
      <c r="AF9" s="475" t="s">
        <v>321</v>
      </c>
      <c r="AG9" s="476"/>
      <c r="AH9" s="477"/>
      <c r="AI9" s="298"/>
      <c r="AJ9" s="551" t="s">
        <v>2</v>
      </c>
    </row>
    <row r="10" spans="1:36" s="3" customFormat="1" ht="140.25" customHeight="1">
      <c r="A10" s="527"/>
      <c r="B10" s="534"/>
      <c r="C10" s="535"/>
      <c r="D10" s="547"/>
      <c r="E10" s="527"/>
      <c r="F10" s="414" t="s">
        <v>317</v>
      </c>
      <c r="G10" s="415" t="s">
        <v>318</v>
      </c>
      <c r="H10" s="228" t="s">
        <v>30</v>
      </c>
      <c r="I10" s="228" t="s">
        <v>257</v>
      </c>
      <c r="J10" s="415" t="s">
        <v>65</v>
      </c>
      <c r="K10" s="415" t="s">
        <v>25</v>
      </c>
      <c r="L10" s="415" t="s">
        <v>269</v>
      </c>
      <c r="M10" s="228" t="s">
        <v>67</v>
      </c>
      <c r="N10" s="416" t="s">
        <v>270</v>
      </c>
      <c r="O10" s="415" t="s">
        <v>64</v>
      </c>
      <c r="P10" s="415" t="s">
        <v>288</v>
      </c>
      <c r="Q10" s="415" t="s">
        <v>287</v>
      </c>
      <c r="R10" s="228" t="s">
        <v>272</v>
      </c>
      <c r="S10" s="417" t="s">
        <v>273</v>
      </c>
      <c r="T10" s="415" t="s">
        <v>100</v>
      </c>
      <c r="U10" s="415" t="s">
        <v>26</v>
      </c>
      <c r="V10" s="228" t="s">
        <v>271</v>
      </c>
      <c r="W10" s="228" t="s">
        <v>66</v>
      </c>
      <c r="X10" s="418" t="s">
        <v>68</v>
      </c>
      <c r="Y10" s="260" t="s">
        <v>323</v>
      </c>
      <c r="Z10" s="419" t="s">
        <v>322</v>
      </c>
      <c r="AA10" s="420" t="s">
        <v>280</v>
      </c>
      <c r="AB10" s="421" t="s">
        <v>279</v>
      </c>
      <c r="AC10" s="260" t="s">
        <v>278</v>
      </c>
      <c r="AD10" s="422" t="s">
        <v>324</v>
      </c>
      <c r="AE10" s="479"/>
      <c r="AF10" s="425" t="s">
        <v>24</v>
      </c>
      <c r="AG10" s="425" t="s">
        <v>302</v>
      </c>
      <c r="AH10" s="425" t="s">
        <v>303</v>
      </c>
      <c r="AI10" s="425" t="s">
        <v>304</v>
      </c>
      <c r="AJ10" s="552"/>
    </row>
    <row r="11" spans="1:36" s="3" customFormat="1" ht="15" customHeight="1">
      <c r="A11" s="527"/>
      <c r="B11" s="534"/>
      <c r="C11" s="535"/>
      <c r="D11" s="547"/>
      <c r="E11" s="527"/>
      <c r="F11" s="26">
        <v>30</v>
      </c>
      <c r="G11" s="80">
        <v>45</v>
      </c>
      <c r="H11" s="80">
        <v>30</v>
      </c>
      <c r="I11" s="80">
        <v>30</v>
      </c>
      <c r="J11" s="106">
        <v>45</v>
      </c>
      <c r="K11" s="106">
        <v>90</v>
      </c>
      <c r="L11" s="80">
        <v>30</v>
      </c>
      <c r="M11" s="106">
        <v>75</v>
      </c>
      <c r="N11" s="106">
        <v>30</v>
      </c>
      <c r="O11" s="170">
        <v>45</v>
      </c>
      <c r="P11" s="80">
        <v>30</v>
      </c>
      <c r="Q11" s="80">
        <v>60</v>
      </c>
      <c r="R11" s="106">
        <v>60</v>
      </c>
      <c r="S11" s="106">
        <v>90</v>
      </c>
      <c r="T11" s="80">
        <v>30</v>
      </c>
      <c r="U11" s="80">
        <v>15</v>
      </c>
      <c r="V11" s="106">
        <v>45</v>
      </c>
      <c r="W11" s="106">
        <v>105</v>
      </c>
      <c r="X11" s="24">
        <v>105</v>
      </c>
      <c r="Y11" s="24">
        <v>120</v>
      </c>
      <c r="Z11" s="266">
        <v>120</v>
      </c>
      <c r="AA11" s="306">
        <v>320</v>
      </c>
      <c r="AB11" s="24">
        <v>60</v>
      </c>
      <c r="AC11" s="24">
        <v>105</v>
      </c>
      <c r="AD11" s="308">
        <v>90</v>
      </c>
      <c r="AE11" s="480"/>
      <c r="AF11" s="413"/>
      <c r="AG11" s="413"/>
      <c r="AH11" s="413"/>
      <c r="AI11" s="413"/>
      <c r="AJ11" s="553"/>
    </row>
    <row r="12" spans="1:36" s="3" customFormat="1" ht="18.75" customHeight="1">
      <c r="A12" s="528"/>
      <c r="B12" s="536"/>
      <c r="C12" s="537"/>
      <c r="D12" s="548"/>
      <c r="E12" s="528"/>
      <c r="F12" s="26">
        <v>2</v>
      </c>
      <c r="G12" s="80">
        <v>3</v>
      </c>
      <c r="H12" s="80">
        <v>2</v>
      </c>
      <c r="I12" s="80">
        <v>1</v>
      </c>
      <c r="J12" s="106">
        <v>3</v>
      </c>
      <c r="K12" s="106">
        <v>6</v>
      </c>
      <c r="L12" s="80">
        <v>2</v>
      </c>
      <c r="M12" s="106">
        <v>3</v>
      </c>
      <c r="N12" s="106">
        <v>2</v>
      </c>
      <c r="O12" s="171">
        <v>3</v>
      </c>
      <c r="P12" s="80">
        <v>2</v>
      </c>
      <c r="Q12" s="80">
        <v>2</v>
      </c>
      <c r="R12" s="106">
        <v>4</v>
      </c>
      <c r="S12" s="106">
        <v>4</v>
      </c>
      <c r="T12" s="80">
        <v>2</v>
      </c>
      <c r="U12" s="80">
        <v>1</v>
      </c>
      <c r="V12" s="106">
        <v>2</v>
      </c>
      <c r="W12" s="106">
        <v>3</v>
      </c>
      <c r="X12" s="24">
        <v>3</v>
      </c>
      <c r="Y12" s="24">
        <v>4</v>
      </c>
      <c r="Z12" s="266">
        <v>4</v>
      </c>
      <c r="AA12" s="306">
        <v>7</v>
      </c>
      <c r="AB12" s="24">
        <v>3</v>
      </c>
      <c r="AC12" s="24">
        <v>5</v>
      </c>
      <c r="AD12" s="308">
        <v>4</v>
      </c>
      <c r="AE12" s="28">
        <f>SUM(H12:AD12)</f>
        <v>72</v>
      </c>
      <c r="AF12" s="28"/>
      <c r="AG12" s="28"/>
      <c r="AH12" s="28"/>
      <c r="AI12" s="28"/>
      <c r="AJ12" s="219"/>
    </row>
    <row r="13" spans="1:36" s="3" customFormat="1" ht="24.75" customHeight="1">
      <c r="A13" s="43">
        <v>1</v>
      </c>
      <c r="B13" s="148" t="s">
        <v>215</v>
      </c>
      <c r="C13" s="141" t="s">
        <v>216</v>
      </c>
      <c r="D13" s="72" t="s">
        <v>0</v>
      </c>
      <c r="E13" s="150" t="s">
        <v>82</v>
      </c>
      <c r="F13" s="41">
        <v>8</v>
      </c>
      <c r="G13" s="27">
        <v>7</v>
      </c>
      <c r="H13" s="20">
        <v>6.4</v>
      </c>
      <c r="I13" s="20">
        <v>7.3</v>
      </c>
      <c r="J13" s="20">
        <v>7</v>
      </c>
      <c r="K13" s="20">
        <v>5.6</v>
      </c>
      <c r="L13" s="41">
        <v>7.2</v>
      </c>
      <c r="M13" s="20">
        <v>6.5</v>
      </c>
      <c r="N13" s="20">
        <v>7.6</v>
      </c>
      <c r="O13" s="27">
        <v>6.4</v>
      </c>
      <c r="P13" s="20">
        <v>5.7</v>
      </c>
      <c r="Q13" s="20">
        <v>7.2</v>
      </c>
      <c r="R13" s="20">
        <v>5.8</v>
      </c>
      <c r="S13" s="20">
        <v>6.8</v>
      </c>
      <c r="T13" s="430">
        <v>6.6</v>
      </c>
      <c r="U13" s="41">
        <v>8.3</v>
      </c>
      <c r="V13" s="20">
        <v>7.4</v>
      </c>
      <c r="W13" s="423">
        <v>7.6</v>
      </c>
      <c r="X13" s="20">
        <v>6.2</v>
      </c>
      <c r="Y13" s="30">
        <v>7.1</v>
      </c>
      <c r="Z13" s="267">
        <v>6.1</v>
      </c>
      <c r="AA13" s="307">
        <v>6.6</v>
      </c>
      <c r="AB13" s="30">
        <v>6.2</v>
      </c>
      <c r="AC13" s="30">
        <v>6.8</v>
      </c>
      <c r="AD13" s="30">
        <v>5.8</v>
      </c>
      <c r="AE13" s="257">
        <f>ROUND(SUMPRODUCT($H$12:$AD$12,H13:AD13)/$AE$12,2)</f>
        <v>6.55</v>
      </c>
      <c r="AF13" s="108">
        <v>5.5</v>
      </c>
      <c r="AG13" s="257"/>
      <c r="AH13" s="108">
        <v>7.5</v>
      </c>
      <c r="AI13" s="257"/>
      <c r="AJ13" s="219"/>
    </row>
    <row r="14" spans="1:36" s="3" customFormat="1" ht="21.75" customHeight="1">
      <c r="A14" s="43">
        <v>2</v>
      </c>
      <c r="B14" s="148" t="s">
        <v>219</v>
      </c>
      <c r="C14" s="142" t="s">
        <v>220</v>
      </c>
      <c r="D14" s="72" t="s">
        <v>0</v>
      </c>
      <c r="E14" s="150" t="s">
        <v>232</v>
      </c>
      <c r="F14" s="41">
        <v>8</v>
      </c>
      <c r="G14" s="27">
        <v>8</v>
      </c>
      <c r="H14" s="20">
        <v>6.4</v>
      </c>
      <c r="I14" s="20">
        <v>8.2</v>
      </c>
      <c r="J14" s="20">
        <v>7.8</v>
      </c>
      <c r="K14" s="20">
        <v>7.1</v>
      </c>
      <c r="L14" s="41">
        <v>8.1</v>
      </c>
      <c r="M14" s="20">
        <v>7.1</v>
      </c>
      <c r="N14" s="20">
        <v>8.2</v>
      </c>
      <c r="O14" s="27">
        <v>7</v>
      </c>
      <c r="P14" s="20">
        <v>6.1</v>
      </c>
      <c r="Q14" s="20">
        <v>7.1</v>
      </c>
      <c r="R14" s="20">
        <v>6.8</v>
      </c>
      <c r="S14" s="20">
        <v>8.2</v>
      </c>
      <c r="T14" s="41">
        <v>6.1</v>
      </c>
      <c r="U14" s="41">
        <v>9.3</v>
      </c>
      <c r="V14" s="20">
        <v>8.3</v>
      </c>
      <c r="W14" s="423">
        <v>7.3</v>
      </c>
      <c r="X14" s="20">
        <v>7.9</v>
      </c>
      <c r="Y14" s="30">
        <v>6.5</v>
      </c>
      <c r="Z14" s="267">
        <v>6.7</v>
      </c>
      <c r="AA14" s="307">
        <v>7.4</v>
      </c>
      <c r="AB14" s="30">
        <v>8</v>
      </c>
      <c r="AC14" s="30">
        <v>7.4</v>
      </c>
      <c r="AD14" s="30">
        <v>6.7</v>
      </c>
      <c r="AE14" s="257">
        <f aca="true" t="shared" si="0" ref="AE14:AE19">ROUND(SUMPRODUCT($H$12:$AD$12,H14:AD14)/$AE$12,2)</f>
        <v>7.28</v>
      </c>
      <c r="AF14" s="108">
        <v>7</v>
      </c>
      <c r="AG14" s="257"/>
      <c r="AH14" s="108">
        <v>8.5</v>
      </c>
      <c r="AI14" s="257"/>
      <c r="AJ14" s="219"/>
    </row>
    <row r="15" spans="1:36" s="3" customFormat="1" ht="21.75" customHeight="1">
      <c r="A15" s="43">
        <v>3</v>
      </c>
      <c r="B15" s="149" t="s">
        <v>221</v>
      </c>
      <c r="C15" s="142" t="s">
        <v>222</v>
      </c>
      <c r="D15" s="72" t="s">
        <v>0</v>
      </c>
      <c r="E15" s="151" t="s">
        <v>233</v>
      </c>
      <c r="F15" s="41">
        <v>7</v>
      </c>
      <c r="G15" s="27">
        <v>7</v>
      </c>
      <c r="H15" s="20">
        <v>7</v>
      </c>
      <c r="I15" s="20">
        <v>7.1</v>
      </c>
      <c r="J15" s="20">
        <v>8.4</v>
      </c>
      <c r="K15" s="20">
        <v>7.9</v>
      </c>
      <c r="L15" s="41">
        <v>8</v>
      </c>
      <c r="M15" s="20">
        <v>7.4</v>
      </c>
      <c r="N15" s="20">
        <v>7.6</v>
      </c>
      <c r="O15" s="27">
        <v>8.4</v>
      </c>
      <c r="P15" s="20">
        <v>7.1</v>
      </c>
      <c r="Q15" s="20">
        <v>6.1</v>
      </c>
      <c r="R15" s="20">
        <v>6.6</v>
      </c>
      <c r="S15" s="20">
        <v>6.8</v>
      </c>
      <c r="T15" s="41">
        <v>6.1</v>
      </c>
      <c r="U15" s="41">
        <v>8.9</v>
      </c>
      <c r="V15" s="20">
        <v>8.3</v>
      </c>
      <c r="W15" s="20">
        <v>6</v>
      </c>
      <c r="X15" s="20">
        <v>7.4</v>
      </c>
      <c r="Y15" s="30">
        <v>7.8</v>
      </c>
      <c r="Z15" s="267">
        <v>7.1</v>
      </c>
      <c r="AA15" s="307">
        <v>7.4</v>
      </c>
      <c r="AB15" s="30">
        <v>8</v>
      </c>
      <c r="AC15" s="30">
        <v>7.7</v>
      </c>
      <c r="AD15" s="30">
        <v>6.7</v>
      </c>
      <c r="AE15" s="257">
        <f t="shared" si="0"/>
        <v>7.37</v>
      </c>
      <c r="AF15" s="108">
        <v>6.5</v>
      </c>
      <c r="AG15" s="257"/>
      <c r="AH15" s="108">
        <v>9</v>
      </c>
      <c r="AI15" s="257"/>
      <c r="AJ15" s="219"/>
    </row>
    <row r="16" spans="1:36" s="3" customFormat="1" ht="21.75" customHeight="1">
      <c r="A16" s="43">
        <v>4</v>
      </c>
      <c r="B16" s="140" t="s">
        <v>223</v>
      </c>
      <c r="C16" s="142" t="s">
        <v>224</v>
      </c>
      <c r="D16" s="72" t="s">
        <v>0</v>
      </c>
      <c r="E16" s="145" t="s">
        <v>234</v>
      </c>
      <c r="F16" s="41">
        <v>8</v>
      </c>
      <c r="G16" s="27">
        <v>7</v>
      </c>
      <c r="H16" s="20">
        <v>8</v>
      </c>
      <c r="I16" s="20">
        <v>7.9</v>
      </c>
      <c r="J16" s="20">
        <v>7.1</v>
      </c>
      <c r="K16" s="20">
        <v>8.4</v>
      </c>
      <c r="L16" s="41">
        <v>7.2</v>
      </c>
      <c r="M16" s="42">
        <v>6</v>
      </c>
      <c r="N16" s="20">
        <v>7.4</v>
      </c>
      <c r="O16" s="20">
        <v>6.5</v>
      </c>
      <c r="P16" s="20">
        <v>7.3</v>
      </c>
      <c r="Q16" s="20">
        <v>5.9</v>
      </c>
      <c r="R16" s="42">
        <v>6.9</v>
      </c>
      <c r="S16" s="42">
        <v>6.9</v>
      </c>
      <c r="T16" s="430">
        <v>7.2</v>
      </c>
      <c r="U16" s="41">
        <v>9</v>
      </c>
      <c r="V16" s="42">
        <v>8.3</v>
      </c>
      <c r="W16" s="423">
        <v>6.8</v>
      </c>
      <c r="X16" s="42">
        <v>6.6</v>
      </c>
      <c r="Y16" s="30">
        <v>6.3</v>
      </c>
      <c r="Z16" s="268">
        <v>7.1</v>
      </c>
      <c r="AA16" s="307">
        <v>6.4</v>
      </c>
      <c r="AB16" s="30">
        <v>7</v>
      </c>
      <c r="AC16" s="30">
        <v>7.2</v>
      </c>
      <c r="AD16" s="30">
        <v>7</v>
      </c>
      <c r="AE16" s="257">
        <f t="shared" si="0"/>
        <v>7.05</v>
      </c>
      <c r="AF16" s="108">
        <v>6.5</v>
      </c>
      <c r="AG16" s="257"/>
      <c r="AH16" s="108">
        <v>8</v>
      </c>
      <c r="AI16" s="257"/>
      <c r="AJ16" s="219"/>
    </row>
    <row r="17" spans="1:36" s="3" customFormat="1" ht="21.75" customHeight="1">
      <c r="A17" s="43">
        <v>5</v>
      </c>
      <c r="B17" s="133" t="s">
        <v>225</v>
      </c>
      <c r="C17" s="141" t="s">
        <v>226</v>
      </c>
      <c r="D17" s="72" t="s">
        <v>0</v>
      </c>
      <c r="E17" s="137" t="s">
        <v>235</v>
      </c>
      <c r="F17" s="41">
        <v>7</v>
      </c>
      <c r="G17" s="27">
        <v>7.5</v>
      </c>
      <c r="H17" s="20">
        <v>7.5</v>
      </c>
      <c r="I17" s="20">
        <v>7.3</v>
      </c>
      <c r="J17" s="20">
        <v>8.2</v>
      </c>
      <c r="K17" s="20">
        <v>7.7</v>
      </c>
      <c r="L17" s="41">
        <v>7.7</v>
      </c>
      <c r="M17" s="431">
        <v>7.1</v>
      </c>
      <c r="N17" s="20">
        <v>7.6</v>
      </c>
      <c r="O17" s="20">
        <v>6.2</v>
      </c>
      <c r="P17" s="20">
        <v>6.8</v>
      </c>
      <c r="Q17" s="20">
        <v>5.7</v>
      </c>
      <c r="R17" s="42">
        <v>5.6</v>
      </c>
      <c r="S17" s="42">
        <v>5.8</v>
      </c>
      <c r="T17" s="430">
        <v>6.7</v>
      </c>
      <c r="U17" s="41">
        <v>8.7</v>
      </c>
      <c r="V17" s="42">
        <v>8.4</v>
      </c>
      <c r="W17" s="20">
        <v>5.8</v>
      </c>
      <c r="X17" s="42">
        <v>6.6</v>
      </c>
      <c r="Y17" s="30">
        <v>7.2</v>
      </c>
      <c r="Z17" s="268">
        <v>7</v>
      </c>
      <c r="AA17" s="307">
        <v>6.8</v>
      </c>
      <c r="AB17" s="30">
        <v>6.9</v>
      </c>
      <c r="AC17" s="30">
        <v>6.9</v>
      </c>
      <c r="AD17" s="30">
        <v>7</v>
      </c>
      <c r="AE17" s="257">
        <f t="shared" si="0"/>
        <v>6.92</v>
      </c>
      <c r="AF17" s="108">
        <v>6.5</v>
      </c>
      <c r="AG17" s="257"/>
      <c r="AH17" s="108">
        <v>9</v>
      </c>
      <c r="AI17" s="257"/>
      <c r="AJ17" s="219"/>
    </row>
    <row r="18" spans="1:36" s="3" customFormat="1" ht="21.75" customHeight="1">
      <c r="A18" s="43">
        <v>6</v>
      </c>
      <c r="B18" s="331" t="s">
        <v>249</v>
      </c>
      <c r="C18" s="332" t="s">
        <v>250</v>
      </c>
      <c r="D18" s="428" t="s">
        <v>0</v>
      </c>
      <c r="E18" s="429">
        <v>36388</v>
      </c>
      <c r="F18" s="196">
        <v>8</v>
      </c>
      <c r="G18" s="197">
        <v>7</v>
      </c>
      <c r="H18" s="198">
        <v>7</v>
      </c>
      <c r="I18" s="198">
        <v>7.6</v>
      </c>
      <c r="J18" s="198">
        <v>6.7</v>
      </c>
      <c r="K18" s="198">
        <v>7.4</v>
      </c>
      <c r="L18" s="196">
        <v>7.5</v>
      </c>
      <c r="M18" s="199">
        <v>6.5</v>
      </c>
      <c r="N18" s="198">
        <v>7.6</v>
      </c>
      <c r="O18" s="198">
        <v>6.3</v>
      </c>
      <c r="P18" s="198">
        <v>6.7</v>
      </c>
      <c r="Q18" s="198">
        <v>6.5</v>
      </c>
      <c r="R18" s="432">
        <v>5.6</v>
      </c>
      <c r="S18" s="199">
        <v>6</v>
      </c>
      <c r="T18" s="433">
        <v>5.6</v>
      </c>
      <c r="U18" s="196">
        <v>9.3</v>
      </c>
      <c r="V18" s="199">
        <v>8</v>
      </c>
      <c r="W18" s="198">
        <v>6.1</v>
      </c>
      <c r="X18" s="199">
        <v>8</v>
      </c>
      <c r="Y18" s="336">
        <v>8.1</v>
      </c>
      <c r="Z18" s="270">
        <v>6.8</v>
      </c>
      <c r="AA18" s="337">
        <v>8.6</v>
      </c>
      <c r="AB18" s="336">
        <v>8</v>
      </c>
      <c r="AC18" s="336">
        <v>8</v>
      </c>
      <c r="AD18" s="336">
        <v>6.9</v>
      </c>
      <c r="AE18" s="257">
        <f t="shared" si="0"/>
        <v>7.19</v>
      </c>
      <c r="AF18" s="108">
        <v>5.5</v>
      </c>
      <c r="AG18" s="257"/>
      <c r="AH18" s="108">
        <v>8</v>
      </c>
      <c r="AI18" s="257"/>
      <c r="AJ18" s="219"/>
    </row>
    <row r="19" spans="1:36" s="3" customFormat="1" ht="21.75" customHeight="1">
      <c r="A19" s="43">
        <v>7</v>
      </c>
      <c r="B19" s="133" t="s">
        <v>229</v>
      </c>
      <c r="C19" s="142" t="s">
        <v>230</v>
      </c>
      <c r="D19" s="71" t="s">
        <v>0</v>
      </c>
      <c r="E19" s="139" t="s">
        <v>239</v>
      </c>
      <c r="F19" s="41">
        <v>8</v>
      </c>
      <c r="G19" s="27">
        <v>7.5</v>
      </c>
      <c r="H19" s="20">
        <v>7.4</v>
      </c>
      <c r="I19" s="20">
        <v>8.1</v>
      </c>
      <c r="J19" s="20">
        <v>8.1</v>
      </c>
      <c r="K19" s="20">
        <v>8.5</v>
      </c>
      <c r="L19" s="41">
        <v>7.5</v>
      </c>
      <c r="M19" s="42">
        <v>7.4</v>
      </c>
      <c r="N19" s="20">
        <v>8</v>
      </c>
      <c r="O19" s="20">
        <v>6.9</v>
      </c>
      <c r="P19" s="20">
        <v>7</v>
      </c>
      <c r="Q19" s="20">
        <v>6.7</v>
      </c>
      <c r="R19" s="42">
        <v>5.8</v>
      </c>
      <c r="S19" s="42">
        <v>8</v>
      </c>
      <c r="T19" s="41">
        <v>5.8</v>
      </c>
      <c r="U19" s="41">
        <v>9.5</v>
      </c>
      <c r="V19" s="42">
        <v>8</v>
      </c>
      <c r="W19" s="20">
        <v>5.8</v>
      </c>
      <c r="X19" s="42">
        <v>8</v>
      </c>
      <c r="Y19" s="30">
        <v>7.3</v>
      </c>
      <c r="Z19" s="42">
        <v>6.8</v>
      </c>
      <c r="AA19" s="44">
        <v>7.1</v>
      </c>
      <c r="AB19" s="30">
        <v>8</v>
      </c>
      <c r="AC19" s="30">
        <v>7.3</v>
      </c>
      <c r="AD19" s="30">
        <v>5.7</v>
      </c>
      <c r="AE19" s="257">
        <f t="shared" si="0"/>
        <v>7.26</v>
      </c>
      <c r="AF19" s="108">
        <v>6.5</v>
      </c>
      <c r="AG19" s="257"/>
      <c r="AH19" s="108">
        <v>8.5</v>
      </c>
      <c r="AI19" s="257"/>
      <c r="AJ19" s="219"/>
    </row>
    <row r="20" spans="1:35" s="18" customFormat="1" ht="15.75">
      <c r="A20" s="7"/>
      <c r="B20" s="4"/>
      <c r="C20" s="17"/>
      <c r="D20" s="6"/>
      <c r="E20" s="65"/>
      <c r="F20" s="6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25"/>
      <c r="AF20" s="412"/>
      <c r="AG20" s="412"/>
      <c r="AH20" s="412"/>
      <c r="AI20" s="412"/>
    </row>
    <row r="21" spans="2:39" ht="15" customHeight="1">
      <c r="B21" s="7"/>
      <c r="C21" s="7"/>
      <c r="D21" s="7"/>
      <c r="E21" s="53"/>
      <c r="F21" s="53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554" t="s">
        <v>315</v>
      </c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393"/>
      <c r="AE21" s="392"/>
      <c r="AF21" s="392"/>
      <c r="AG21" s="392"/>
      <c r="AH21" s="394"/>
      <c r="AI21" s="392"/>
      <c r="AJ21" s="389"/>
      <c r="AK21" s="390"/>
      <c r="AL21" s="388"/>
      <c r="AM21" s="391"/>
    </row>
    <row r="22" spans="2:39" ht="7.5" customHeight="1">
      <c r="B22" s="7"/>
      <c r="C22" s="7"/>
      <c r="D22" s="7"/>
      <c r="E22" s="53"/>
      <c r="F22" s="53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46"/>
      <c r="T22" s="47"/>
      <c r="U22" s="47"/>
      <c r="V22" s="40"/>
      <c r="W22" s="65"/>
      <c r="X22" s="65"/>
      <c r="Y22" s="397"/>
      <c r="Z22" s="65"/>
      <c r="AA22" s="65"/>
      <c r="AB22" s="65"/>
      <c r="AC22" s="65"/>
      <c r="AD22" s="65"/>
      <c r="AE22" s="65"/>
      <c r="AF22" s="65"/>
      <c r="AG22" s="397"/>
      <c r="AH22" s="65"/>
      <c r="AI22" s="65"/>
      <c r="AJ22" s="2"/>
      <c r="AK22" s="2"/>
      <c r="AL22" s="2"/>
      <c r="AM22" s="2"/>
    </row>
    <row r="23" spans="1:39" ht="16.5">
      <c r="A23" s="52"/>
      <c r="C23" s="51"/>
      <c r="D23" s="51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523" t="s">
        <v>312</v>
      </c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 t="s">
        <v>313</v>
      </c>
      <c r="AE23" s="523"/>
      <c r="AF23" s="523"/>
      <c r="AG23" s="523"/>
      <c r="AH23" s="523"/>
      <c r="AI23" s="523"/>
      <c r="AJ23" s="523"/>
      <c r="AK23" s="386"/>
      <c r="AL23" s="386"/>
      <c r="AM23" s="386"/>
    </row>
    <row r="24" spans="2:39" ht="17.25" customHeight="1">
      <c r="B24" s="4"/>
      <c r="C24" s="54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9"/>
      <c r="AD24" s="10"/>
      <c r="AE24" s="19"/>
      <c r="AF24" s="10"/>
      <c r="AG24" s="93"/>
      <c r="AH24" s="10"/>
      <c r="AI24" s="10"/>
      <c r="AJ24" s="10"/>
      <c r="AK24" s="10"/>
      <c r="AL24" s="10"/>
      <c r="AM24" s="10"/>
    </row>
    <row r="25" spans="2:39" ht="12.75">
      <c r="B25" s="7"/>
      <c r="C25" s="55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9"/>
      <c r="AD25" s="10"/>
      <c r="AE25" s="19"/>
      <c r="AF25" s="10"/>
      <c r="AG25" s="93"/>
      <c r="AH25" s="10"/>
      <c r="AI25" s="10"/>
      <c r="AJ25" s="10"/>
      <c r="AK25" s="10"/>
      <c r="AL25" s="10"/>
      <c r="AM25" s="10"/>
    </row>
    <row r="26" spans="2:39" ht="12.75">
      <c r="B26" s="7"/>
      <c r="C26" s="55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9"/>
      <c r="AD26" s="10"/>
      <c r="AE26" s="19"/>
      <c r="AF26" s="10"/>
      <c r="AG26" s="93"/>
      <c r="AH26" s="10"/>
      <c r="AI26" s="10"/>
      <c r="AJ26" s="10"/>
      <c r="AK26" s="10"/>
      <c r="AL26" s="10"/>
      <c r="AM26" s="10"/>
    </row>
    <row r="27" spans="2:39" ht="12.75">
      <c r="B27" s="10"/>
      <c r="C27" s="56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9"/>
      <c r="AD27" s="10"/>
      <c r="AE27" s="19"/>
      <c r="AF27" s="10"/>
      <c r="AG27" s="93"/>
      <c r="AH27" s="10"/>
      <c r="AI27" s="10"/>
      <c r="AJ27" s="10"/>
      <c r="AK27" s="10"/>
      <c r="AL27" s="10"/>
      <c r="AM27" s="10"/>
    </row>
    <row r="28" spans="3:39" ht="18.75">
      <c r="C28" s="7"/>
      <c r="S28" s="525" t="s">
        <v>99</v>
      </c>
      <c r="T28" s="525"/>
      <c r="U28" s="525"/>
      <c r="V28" s="525"/>
      <c r="W28" s="525"/>
      <c r="X28" s="525"/>
      <c r="Y28" s="525"/>
      <c r="Z28" s="525"/>
      <c r="AA28" s="525"/>
      <c r="AB28" s="525"/>
      <c r="AC28" s="525"/>
      <c r="AD28" s="10"/>
      <c r="AE28" s="10"/>
      <c r="AF28" s="387" t="s">
        <v>314</v>
      </c>
      <c r="AG28" s="387"/>
      <c r="AH28" s="387"/>
      <c r="AI28" s="387"/>
      <c r="AJ28" s="387"/>
      <c r="AK28" s="387"/>
      <c r="AL28" s="387"/>
      <c r="AM28" s="38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  <row r="34" ht="12.75">
      <c r="D34" s="7"/>
    </row>
    <row r="35" ht="12.75">
      <c r="D35" s="7"/>
    </row>
    <row r="36" ht="12.75">
      <c r="D36" s="7"/>
    </row>
    <row r="37" ht="12.75">
      <c r="D37" s="7"/>
    </row>
    <row r="38" ht="12.75"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</sheetData>
  <sheetProtection/>
  <mergeCells count="19">
    <mergeCell ref="A9:A12"/>
    <mergeCell ref="B9:C12"/>
    <mergeCell ref="D9:D12"/>
    <mergeCell ref="E9:E12"/>
    <mergeCell ref="P9:W9"/>
    <mergeCell ref="A1:E1"/>
    <mergeCell ref="A2:E2"/>
    <mergeCell ref="A6:R6"/>
    <mergeCell ref="A7:R7"/>
    <mergeCell ref="F1:R1"/>
    <mergeCell ref="F2:R2"/>
    <mergeCell ref="S28:AC28"/>
    <mergeCell ref="AD23:AJ23"/>
    <mergeCell ref="AE9:AE11"/>
    <mergeCell ref="AJ9:AJ11"/>
    <mergeCell ref="AF9:AH9"/>
    <mergeCell ref="F9:O9"/>
    <mergeCell ref="S21:AC21"/>
    <mergeCell ref="S23:AC23"/>
  </mergeCells>
  <printOptions/>
  <pageMargins left="0.54" right="0.39" top="0.48" bottom="0.43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2022-01-19T02:08:51Z</cp:lastPrinted>
  <dcterms:created xsi:type="dcterms:W3CDTF">2017-09-13T01:08:49Z</dcterms:created>
  <dcterms:modified xsi:type="dcterms:W3CDTF">2022-03-03T02:53:43Z</dcterms:modified>
  <cp:category/>
  <cp:version/>
  <cp:contentType/>
  <cp:contentStatus/>
</cp:coreProperties>
</file>